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vup\Downloads\"/>
    </mc:Choice>
  </mc:AlternateContent>
  <xr:revisionPtr revIDLastSave="0" documentId="8_{FBB63495-28CD-4946-9CB7-8B945A3CAF23}" xr6:coauthVersionLast="47" xr6:coauthVersionMax="47" xr10:uidLastSave="{00000000-0000-0000-0000-000000000000}"/>
  <bookViews>
    <workbookView xWindow="-110" yWindow="-110" windowWidth="22620" windowHeight="13500" xr2:uid="{6D315FA3-C72C-41C3-AEF7-50B2631BCA86}"/>
  </bookViews>
  <sheets>
    <sheet name="10s_Run_1_30_fps" sheetId="2" r:id="rId1"/>
    <sheet name="10s_Run_2_40_fps" sheetId="3" r:id="rId2"/>
    <sheet name="10s_Run_3_50_fps" sheetId="4" r:id="rId3"/>
    <sheet name="Graphs" sheetId="1" r:id="rId4"/>
  </sheets>
  <definedNames>
    <definedName name="_xlchart.v1.0" hidden="1">Graphs!$G$21:$G$23</definedName>
    <definedName name="_xlchart.v1.1" hidden="1">Graphs!$H$21:$H$23</definedName>
    <definedName name="ExternalData_1" localSheetId="0" hidden="1">'10s_Run_1_30_fps'!$A$1:$D$46</definedName>
    <definedName name="ExternalData_1" localSheetId="1" hidden="1">'10s_Run_2_40_fps'!$A$1:$D$46</definedName>
    <definedName name="ExternalData_1" localSheetId="2" hidden="1">'10s_Run_3_50_fps'!$A$1:$D$46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" l="1"/>
  <c r="M3" i="3"/>
  <c r="M3" i="2"/>
  <c r="M1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F5" i="4"/>
  <c r="F8" i="4"/>
  <c r="F9" i="4"/>
  <c r="F10" i="4"/>
  <c r="F11" i="4"/>
  <c r="F12" i="4"/>
  <c r="F17" i="4"/>
  <c r="F20" i="4"/>
  <c r="F21" i="4"/>
  <c r="F22" i="4"/>
  <c r="F23" i="4"/>
  <c r="F24" i="4"/>
  <c r="F29" i="4"/>
  <c r="F31" i="4"/>
  <c r="F32" i="4"/>
  <c r="F33" i="4"/>
  <c r="F34" i="4"/>
  <c r="F35" i="4"/>
  <c r="F36" i="4"/>
  <c r="F41" i="4"/>
  <c r="F43" i="4"/>
  <c r="F44" i="4"/>
  <c r="F45" i="4"/>
  <c r="F46" i="4"/>
  <c r="M1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F4" i="3"/>
  <c r="F5" i="3"/>
  <c r="F6" i="3"/>
  <c r="F7" i="3"/>
  <c r="F8" i="3"/>
  <c r="F9" i="3"/>
  <c r="F10" i="3"/>
  <c r="F11" i="3"/>
  <c r="F12" i="3"/>
  <c r="F16" i="3"/>
  <c r="F17" i="3"/>
  <c r="F18" i="3"/>
  <c r="F19" i="3"/>
  <c r="F20" i="3"/>
  <c r="F21" i="3"/>
  <c r="F22" i="3"/>
  <c r="F23" i="3"/>
  <c r="F24" i="3"/>
  <c r="F28" i="3"/>
  <c r="F29" i="3"/>
  <c r="F30" i="3"/>
  <c r="F31" i="3"/>
  <c r="F32" i="3"/>
  <c r="F33" i="3"/>
  <c r="F34" i="3"/>
  <c r="F35" i="3"/>
  <c r="F36" i="3"/>
  <c r="F40" i="3"/>
  <c r="F41" i="3"/>
  <c r="F42" i="3"/>
  <c r="F43" i="3"/>
  <c r="F44" i="3"/>
  <c r="F45" i="3"/>
  <c r="F46" i="3"/>
  <c r="M4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H13" i="2"/>
  <c r="H25" i="2"/>
  <c r="H37" i="2"/>
  <c r="G13" i="2"/>
  <c r="G16" i="2"/>
  <c r="G17" i="2"/>
  <c r="G25" i="2"/>
  <c r="G37" i="2"/>
  <c r="G40" i="2"/>
  <c r="G41" i="2"/>
  <c r="G42" i="2"/>
  <c r="H42" i="2" s="1"/>
  <c r="G43" i="2"/>
  <c r="M2" i="2"/>
  <c r="G19" i="2" s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G15" i="2" s="1"/>
  <c r="F16" i="2"/>
  <c r="H16" i="2" s="1"/>
  <c r="F17" i="2"/>
  <c r="H17" i="2" s="1"/>
  <c r="F18" i="2"/>
  <c r="F19" i="2"/>
  <c r="H19" i="2" s="1"/>
  <c r="F20" i="2"/>
  <c r="F21" i="2"/>
  <c r="G21" i="2" s="1"/>
  <c r="F22" i="2"/>
  <c r="F23" i="2"/>
  <c r="F24" i="2"/>
  <c r="F25" i="2"/>
  <c r="F26" i="2"/>
  <c r="F27" i="2"/>
  <c r="G27" i="2" s="1"/>
  <c r="F28" i="2"/>
  <c r="G28" i="2" s="1"/>
  <c r="F29" i="2"/>
  <c r="G29" i="2" s="1"/>
  <c r="F30" i="2"/>
  <c r="F31" i="2"/>
  <c r="F32" i="2"/>
  <c r="F33" i="2"/>
  <c r="G33" i="2" s="1"/>
  <c r="F34" i="2"/>
  <c r="F35" i="2"/>
  <c r="F36" i="2"/>
  <c r="F37" i="2"/>
  <c r="F38" i="2"/>
  <c r="F39" i="2"/>
  <c r="G39" i="2" s="1"/>
  <c r="F40" i="2"/>
  <c r="H40" i="2" s="1"/>
  <c r="F41" i="2"/>
  <c r="H41" i="2" s="1"/>
  <c r="F42" i="2"/>
  <c r="F43" i="2"/>
  <c r="H43" i="2" s="1"/>
  <c r="F44" i="2"/>
  <c r="F45" i="2"/>
  <c r="G45" i="2" s="1"/>
  <c r="F46" i="2"/>
  <c r="M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F19" i="4" l="1"/>
  <c r="F7" i="4"/>
  <c r="F42" i="4"/>
  <c r="F30" i="4"/>
  <c r="F18" i="4"/>
  <c r="F6" i="4"/>
  <c r="G10" i="4"/>
  <c r="H10" i="4" s="1"/>
  <c r="I10" i="4" s="1"/>
  <c r="G9" i="4"/>
  <c r="H9" i="4" s="1"/>
  <c r="I9" i="4" s="1"/>
  <c r="F39" i="4"/>
  <c r="F27" i="4"/>
  <c r="F15" i="4"/>
  <c r="F3" i="4"/>
  <c r="M2" i="4"/>
  <c r="G32" i="4"/>
  <c r="H32" i="4" s="1"/>
  <c r="F28" i="4"/>
  <c r="F4" i="4"/>
  <c r="G4" i="4" s="1"/>
  <c r="F38" i="4"/>
  <c r="F26" i="4"/>
  <c r="F14" i="4"/>
  <c r="F2" i="4"/>
  <c r="F40" i="4"/>
  <c r="F16" i="4"/>
  <c r="F37" i="4"/>
  <c r="F25" i="4"/>
  <c r="G25" i="4" s="1"/>
  <c r="F13" i="4"/>
  <c r="H11" i="4"/>
  <c r="G2" i="4"/>
  <c r="H2" i="4" s="1"/>
  <c r="G16" i="4"/>
  <c r="H16" i="4" s="1"/>
  <c r="G27" i="4"/>
  <c r="H27" i="4" s="1"/>
  <c r="G11" i="4"/>
  <c r="G35" i="4"/>
  <c r="H35" i="4" s="1"/>
  <c r="F39" i="3"/>
  <c r="F27" i="3"/>
  <c r="F15" i="3"/>
  <c r="F3" i="3"/>
  <c r="M2" i="3"/>
  <c r="G31" i="3" s="1"/>
  <c r="H31" i="3" s="1"/>
  <c r="F38" i="3"/>
  <c r="F26" i="3"/>
  <c r="F14" i="3"/>
  <c r="F2" i="3"/>
  <c r="F37" i="3"/>
  <c r="F25" i="3"/>
  <c r="F13" i="3"/>
  <c r="H35" i="2"/>
  <c r="H23" i="2"/>
  <c r="H46" i="2"/>
  <c r="H22" i="2"/>
  <c r="H10" i="2"/>
  <c r="H9" i="2"/>
  <c r="H44" i="2"/>
  <c r="H7" i="2"/>
  <c r="H5" i="2"/>
  <c r="H4" i="2"/>
  <c r="H3" i="2"/>
  <c r="H2" i="2"/>
  <c r="H45" i="2"/>
  <c r="H33" i="2"/>
  <c r="H21" i="2"/>
  <c r="G31" i="2"/>
  <c r="H31" i="2" s="1"/>
  <c r="G30" i="2"/>
  <c r="H30" i="2" s="1"/>
  <c r="H29" i="2"/>
  <c r="H28" i="2"/>
  <c r="H39" i="2"/>
  <c r="H27" i="2"/>
  <c r="H15" i="2"/>
  <c r="G12" i="2"/>
  <c r="H12" i="2" s="1"/>
  <c r="G18" i="2"/>
  <c r="H18" i="2" s="1"/>
  <c r="G36" i="2"/>
  <c r="H36" i="2" s="1"/>
  <c r="G24" i="2"/>
  <c r="H24" i="2" s="1"/>
  <c r="G11" i="2"/>
  <c r="H11" i="2" s="1"/>
  <c r="G35" i="2"/>
  <c r="G23" i="2"/>
  <c r="G10" i="2"/>
  <c r="G46" i="2"/>
  <c r="G34" i="2"/>
  <c r="H34" i="2" s="1"/>
  <c r="G22" i="2"/>
  <c r="G9" i="2"/>
  <c r="G8" i="2"/>
  <c r="H8" i="2" s="1"/>
  <c r="G44" i="2"/>
  <c r="G32" i="2"/>
  <c r="H32" i="2" s="1"/>
  <c r="G20" i="2"/>
  <c r="H20" i="2" s="1"/>
  <c r="G7" i="2"/>
  <c r="G6" i="2"/>
  <c r="H6" i="2" s="1"/>
  <c r="G5" i="2"/>
  <c r="G4" i="2"/>
  <c r="G3" i="2"/>
  <c r="G2" i="2"/>
  <c r="G38" i="2"/>
  <c r="H38" i="2" s="1"/>
  <c r="G26" i="2"/>
  <c r="H26" i="2" s="1"/>
  <c r="G14" i="2"/>
  <c r="H14" i="2" s="1"/>
  <c r="G7" i="4" l="1"/>
  <c r="H7" i="4" s="1"/>
  <c r="G5" i="4"/>
  <c r="H5" i="4" s="1"/>
  <c r="I5" i="4" s="1"/>
  <c r="G17" i="4"/>
  <c r="H17" i="4" s="1"/>
  <c r="G19" i="4"/>
  <c r="H19" i="4" s="1"/>
  <c r="I19" i="4" s="1"/>
  <c r="G18" i="4"/>
  <c r="H18" i="4" s="1"/>
  <c r="I18" i="4" s="1"/>
  <c r="G29" i="4"/>
  <c r="H29" i="4" s="1"/>
  <c r="I29" i="4" s="1"/>
  <c r="G41" i="4"/>
  <c r="H41" i="4" s="1"/>
  <c r="G43" i="4"/>
  <c r="H43" i="4" s="1"/>
  <c r="G30" i="4"/>
  <c r="H30" i="4" s="1"/>
  <c r="G31" i="4"/>
  <c r="H31" i="4" s="1"/>
  <c r="I31" i="4" s="1"/>
  <c r="G42" i="4"/>
  <c r="H42" i="4" s="1"/>
  <c r="I42" i="4" s="1"/>
  <c r="G6" i="4"/>
  <c r="H6" i="4" s="1"/>
  <c r="H4" i="4"/>
  <c r="G46" i="4"/>
  <c r="H46" i="4" s="1"/>
  <c r="I46" i="4" s="1"/>
  <c r="G28" i="4"/>
  <c r="H28" i="4" s="1"/>
  <c r="G36" i="4"/>
  <c r="H36" i="4" s="1"/>
  <c r="I36" i="4" s="1"/>
  <c r="G8" i="4"/>
  <c r="H8" i="4" s="1"/>
  <c r="I8" i="4" s="1"/>
  <c r="H25" i="4"/>
  <c r="I25" i="4" s="1"/>
  <c r="G39" i="4"/>
  <c r="H39" i="4" s="1"/>
  <c r="G21" i="4"/>
  <c r="H21" i="4" s="1"/>
  <c r="G23" i="4"/>
  <c r="H23" i="4" s="1"/>
  <c r="G26" i="4"/>
  <c r="H26" i="4" s="1"/>
  <c r="G44" i="4"/>
  <c r="H44" i="4" s="1"/>
  <c r="I44" i="4" s="1"/>
  <c r="G34" i="4"/>
  <c r="H34" i="4" s="1"/>
  <c r="G24" i="4"/>
  <c r="H24" i="4" s="1"/>
  <c r="G3" i="4"/>
  <c r="H3" i="4" s="1"/>
  <c r="G13" i="4"/>
  <c r="H13" i="4" s="1"/>
  <c r="I13" i="4" s="1"/>
  <c r="G22" i="4"/>
  <c r="H22" i="4" s="1"/>
  <c r="I22" i="4" s="1"/>
  <c r="I11" i="4"/>
  <c r="G14" i="4"/>
  <c r="H14" i="4" s="1"/>
  <c r="G40" i="4"/>
  <c r="H40" i="4" s="1"/>
  <c r="I40" i="4" s="1"/>
  <c r="G45" i="4"/>
  <c r="H45" i="4" s="1"/>
  <c r="G12" i="4"/>
  <c r="H12" i="4" s="1"/>
  <c r="I12" i="4" s="1"/>
  <c r="G38" i="4"/>
  <c r="H38" i="4" s="1"/>
  <c r="I38" i="4" s="1"/>
  <c r="G33" i="4"/>
  <c r="H33" i="4" s="1"/>
  <c r="G15" i="4"/>
  <c r="H15" i="4" s="1"/>
  <c r="I14" i="4" s="1"/>
  <c r="G37" i="4"/>
  <c r="H37" i="4" s="1"/>
  <c r="G20" i="4"/>
  <c r="H20" i="4" s="1"/>
  <c r="I20" i="4" s="1"/>
  <c r="I35" i="4"/>
  <c r="I34" i="4"/>
  <c r="I15" i="4"/>
  <c r="I26" i="4"/>
  <c r="G24" i="3"/>
  <c r="H24" i="3" s="1"/>
  <c r="G9" i="3"/>
  <c r="H9" i="3" s="1"/>
  <c r="G26" i="3"/>
  <c r="G45" i="3"/>
  <c r="H45" i="3" s="1"/>
  <c r="G10" i="3"/>
  <c r="H10" i="3" s="1"/>
  <c r="G27" i="3"/>
  <c r="G46" i="3"/>
  <c r="H46" i="3" s="1"/>
  <c r="I46" i="3" s="1"/>
  <c r="G11" i="3"/>
  <c r="H11" i="3" s="1"/>
  <c r="I11" i="3" s="1"/>
  <c r="G29" i="3"/>
  <c r="H29" i="3" s="1"/>
  <c r="I29" i="3" s="1"/>
  <c r="G13" i="3"/>
  <c r="H13" i="3" s="1"/>
  <c r="I13" i="3" s="1"/>
  <c r="G30" i="3"/>
  <c r="H30" i="3" s="1"/>
  <c r="G33" i="3"/>
  <c r="H33" i="3" s="1"/>
  <c r="G15" i="3"/>
  <c r="G34" i="3"/>
  <c r="H34" i="3" s="1"/>
  <c r="G17" i="3"/>
  <c r="H17" i="3" s="1"/>
  <c r="G35" i="3"/>
  <c r="H35" i="3" s="1"/>
  <c r="G18" i="3"/>
  <c r="H18" i="3" s="1"/>
  <c r="I18" i="3" s="1"/>
  <c r="G37" i="3"/>
  <c r="G21" i="3"/>
  <c r="H21" i="3" s="1"/>
  <c r="I21" i="3" s="1"/>
  <c r="G38" i="3"/>
  <c r="H38" i="3" s="1"/>
  <c r="G39" i="3"/>
  <c r="H39" i="3" s="1"/>
  <c r="I39" i="3" s="1"/>
  <c r="G2" i="3"/>
  <c r="H2" i="3" s="1"/>
  <c r="G23" i="3"/>
  <c r="H23" i="3" s="1"/>
  <c r="G41" i="3"/>
  <c r="H41" i="3" s="1"/>
  <c r="G25" i="3"/>
  <c r="G22" i="3"/>
  <c r="H22" i="3" s="1"/>
  <c r="I22" i="3" s="1"/>
  <c r="G5" i="3"/>
  <c r="H5" i="3" s="1"/>
  <c r="I5" i="3" s="1"/>
  <c r="G42" i="3"/>
  <c r="H42" i="3" s="1"/>
  <c r="I42" i="3" s="1"/>
  <c r="G14" i="3"/>
  <c r="H14" i="3" s="1"/>
  <c r="I14" i="3" s="1"/>
  <c r="G36" i="3"/>
  <c r="H36" i="3" s="1"/>
  <c r="H27" i="3"/>
  <c r="H25" i="3"/>
  <c r="I25" i="3" s="1"/>
  <c r="H37" i="3"/>
  <c r="G32" i="3"/>
  <c r="H32" i="3" s="1"/>
  <c r="I32" i="3" s="1"/>
  <c r="G3" i="3"/>
  <c r="H3" i="3" s="1"/>
  <c r="I3" i="3" s="1"/>
  <c r="G7" i="3"/>
  <c r="H7" i="3" s="1"/>
  <c r="I7" i="3" s="1"/>
  <c r="G44" i="3"/>
  <c r="H44" i="3" s="1"/>
  <c r="I44" i="3" s="1"/>
  <c r="G16" i="3"/>
  <c r="H16" i="3" s="1"/>
  <c r="G28" i="3"/>
  <c r="H28" i="3" s="1"/>
  <c r="G12" i="3"/>
  <c r="H12" i="3" s="1"/>
  <c r="G40" i="3"/>
  <c r="H40" i="3" s="1"/>
  <c r="I40" i="3" s="1"/>
  <c r="H15" i="3"/>
  <c r="I15" i="3" s="1"/>
  <c r="G6" i="3"/>
  <c r="H6" i="3" s="1"/>
  <c r="I6" i="3" s="1"/>
  <c r="G19" i="3"/>
  <c r="H19" i="3" s="1"/>
  <c r="G8" i="3"/>
  <c r="H8" i="3" s="1"/>
  <c r="G20" i="3"/>
  <c r="H20" i="3" s="1"/>
  <c r="G4" i="3"/>
  <c r="H4" i="3" s="1"/>
  <c r="I4" i="3" s="1"/>
  <c r="G43" i="3"/>
  <c r="H43" i="3" s="1"/>
  <c r="I43" i="3" s="1"/>
  <c r="H26" i="3"/>
  <c r="I16" i="3"/>
  <c r="I27" i="3"/>
  <c r="I31" i="3"/>
  <c r="I30" i="3"/>
  <c r="I19" i="3"/>
  <c r="I28" i="4" l="1"/>
  <c r="I27" i="4"/>
  <c r="I3" i="4"/>
  <c r="I2" i="4"/>
  <c r="I37" i="4"/>
  <c r="I17" i="4"/>
  <c r="I24" i="4"/>
  <c r="I7" i="4"/>
  <c r="I33" i="4"/>
  <c r="I16" i="4"/>
  <c r="I23" i="4"/>
  <c r="I4" i="4"/>
  <c r="I6" i="4"/>
  <c r="I45" i="4"/>
  <c r="I30" i="4"/>
  <c r="I21" i="4"/>
  <c r="I43" i="4"/>
  <c r="I39" i="4"/>
  <c r="I41" i="4"/>
  <c r="I32" i="4"/>
  <c r="I38" i="3"/>
  <c r="I2" i="3"/>
  <c r="I28" i="3"/>
  <c r="I12" i="3"/>
  <c r="I36" i="3"/>
  <c r="I26" i="3"/>
  <c r="I37" i="3"/>
  <c r="I10" i="3"/>
  <c r="I35" i="3"/>
  <c r="I45" i="3"/>
  <c r="I17" i="3"/>
  <c r="I20" i="3"/>
  <c r="I34" i="3"/>
  <c r="I9" i="3"/>
  <c r="I8" i="3"/>
  <c r="I24" i="3"/>
  <c r="I41" i="3"/>
  <c r="I33" i="3"/>
  <c r="I23" i="3"/>
  <c r="M4" i="4" l="1"/>
  <c r="M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1C1A09-D0C5-48AC-93F0-EA531C6B0411}" keepAlive="1" name="Query - 10s_Run_1_30_fps" description="Connection to the '10s_Run_1_30_fps' query in the workbook." type="5" refreshedVersion="8" background="1" saveData="1">
    <dbPr connection="Provider=Microsoft.Mashup.OleDb.1;Data Source=$Workbook$;Location=10s_Run_1_30_fps;Extended Properties=&quot;&quot;" command="SELECT * FROM [10s_Run_1_30_fps]"/>
  </connection>
  <connection id="2" xr16:uid="{1271DCA6-C698-429C-A45B-477F6FBC9990}" keepAlive="1" name="Query - 10s_Run_2_40_fps" description="Connection to the '10s_Run_2_40_fps' query in the workbook." type="5" refreshedVersion="8" background="1" saveData="1">
    <dbPr connection="Provider=Microsoft.Mashup.OleDb.1;Data Source=$Workbook$;Location=10s_Run_2_40_fps;Extended Properties=&quot;&quot;" command="SELECT * FROM [10s_Run_2_40_fps]"/>
  </connection>
  <connection id="3" xr16:uid="{E1889B95-2F17-47EF-97E2-76D8557B75D5}" keepAlive="1" name="Query - 10s_Run_3_50_fps" description="Connection to the '10s_Run_3_50_fps' query in the workbook." type="5" refreshedVersion="8" background="1" saveData="1">
    <dbPr connection="Provider=Microsoft.Mashup.OleDb.1;Data Source=$Workbook$;Location=10s_Run_3_50_fps;Extended Properties=&quot;&quot;" command="SELECT * FROM [10s_Run_3_50_fps]"/>
  </connection>
</connections>
</file>

<file path=xl/sharedStrings.xml><?xml version="1.0" encoding="utf-8"?>
<sst xmlns="http://schemas.openxmlformats.org/spreadsheetml/2006/main" count="42" uniqueCount="18">
  <si>
    <t>Position (in)</t>
  </si>
  <si>
    <t>Voltage (V)</t>
  </si>
  <si>
    <t>Pressure (Pa)</t>
  </si>
  <si>
    <t>STD DEV</t>
  </si>
  <si>
    <t>Position (m)</t>
  </si>
  <si>
    <t>&lt;Density</t>
  </si>
  <si>
    <t>Velocity u(y)</t>
  </si>
  <si>
    <t>&lt;Upstream velocity U1</t>
  </si>
  <si>
    <t>(U1-u)</t>
  </si>
  <si>
    <t>u(U1-u)</t>
  </si>
  <si>
    <t>Area slice</t>
  </si>
  <si>
    <t>&lt;Total Integral</t>
  </si>
  <si>
    <t>&lt;Final Drag</t>
  </si>
  <si>
    <t>Position (m)2</t>
  </si>
  <si>
    <t>Velocity u(y)3</t>
  </si>
  <si>
    <t>Run</t>
  </si>
  <si>
    <t>Drag (N)</t>
  </si>
  <si>
    <t>U1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</si>
</sst>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/>
              <a:t>Fig 1. Velocity Profile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10s_Run_1_30_fps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'10s_Run_1_30_fps'!$E$2:$E$46</c:f>
              <c:numCache>
                <c:formatCode>General</c:formatCode>
                <c:ptCount val="45"/>
                <c:pt idx="0">
                  <c:v>0</c:v>
                </c:pt>
                <c:pt idx="1">
                  <c:v>2.5400000000000002E-3</c:v>
                </c:pt>
                <c:pt idx="2">
                  <c:v>5.0800000000000003E-3</c:v>
                </c:pt>
                <c:pt idx="3">
                  <c:v>7.6199999999999992E-3</c:v>
                </c:pt>
                <c:pt idx="4">
                  <c:v>1.0160000000000001E-2</c:v>
                </c:pt>
                <c:pt idx="5">
                  <c:v>1.2699999999999999E-2</c:v>
                </c:pt>
                <c:pt idx="6">
                  <c:v>1.5239999999999998E-2</c:v>
                </c:pt>
                <c:pt idx="7">
                  <c:v>1.7779999999999997E-2</c:v>
                </c:pt>
                <c:pt idx="8">
                  <c:v>2.0320000000000001E-2</c:v>
                </c:pt>
                <c:pt idx="9">
                  <c:v>2.2859999999999998E-2</c:v>
                </c:pt>
                <c:pt idx="10">
                  <c:v>2.5399999999999999E-2</c:v>
                </c:pt>
                <c:pt idx="11">
                  <c:v>2.794E-2</c:v>
                </c:pt>
                <c:pt idx="12">
                  <c:v>3.0479999999999997E-2</c:v>
                </c:pt>
                <c:pt idx="13">
                  <c:v>3.3020000000000001E-2</c:v>
                </c:pt>
                <c:pt idx="14">
                  <c:v>3.5559999999999994E-2</c:v>
                </c:pt>
                <c:pt idx="15">
                  <c:v>3.8099999999999995E-2</c:v>
                </c:pt>
                <c:pt idx="16">
                  <c:v>4.0640000000000003E-2</c:v>
                </c:pt>
                <c:pt idx="17">
                  <c:v>4.3179999999999996E-2</c:v>
                </c:pt>
                <c:pt idx="18">
                  <c:v>4.5719999999999997E-2</c:v>
                </c:pt>
                <c:pt idx="19">
                  <c:v>4.8259999999999997E-2</c:v>
                </c:pt>
                <c:pt idx="20">
                  <c:v>5.0799999999999998E-2</c:v>
                </c:pt>
                <c:pt idx="21">
                  <c:v>5.3339999999999999E-2</c:v>
                </c:pt>
                <c:pt idx="22">
                  <c:v>5.5879999999999999E-2</c:v>
                </c:pt>
                <c:pt idx="23">
                  <c:v>5.8419999999999993E-2</c:v>
                </c:pt>
                <c:pt idx="24">
                  <c:v>6.0959999999999993E-2</c:v>
                </c:pt>
                <c:pt idx="25">
                  <c:v>6.3500000000000001E-2</c:v>
                </c:pt>
                <c:pt idx="26">
                  <c:v>6.6040000000000001E-2</c:v>
                </c:pt>
                <c:pt idx="27">
                  <c:v>6.8580000000000002E-2</c:v>
                </c:pt>
                <c:pt idx="28">
                  <c:v>7.1119999999999989E-2</c:v>
                </c:pt>
                <c:pt idx="29">
                  <c:v>7.3659999999999989E-2</c:v>
                </c:pt>
                <c:pt idx="30">
                  <c:v>7.619999999999999E-2</c:v>
                </c:pt>
                <c:pt idx="31">
                  <c:v>7.8740000000000004E-2</c:v>
                </c:pt>
                <c:pt idx="32">
                  <c:v>8.1280000000000005E-2</c:v>
                </c:pt>
                <c:pt idx="33">
                  <c:v>8.3819999999999992E-2</c:v>
                </c:pt>
                <c:pt idx="34">
                  <c:v>8.6359999999999992E-2</c:v>
                </c:pt>
                <c:pt idx="35">
                  <c:v>8.8899999999999993E-2</c:v>
                </c:pt>
                <c:pt idx="36">
                  <c:v>9.1439999999999994E-2</c:v>
                </c:pt>
                <c:pt idx="37">
                  <c:v>9.3979999999999994E-2</c:v>
                </c:pt>
                <c:pt idx="38">
                  <c:v>9.6519999999999995E-2</c:v>
                </c:pt>
                <c:pt idx="39">
                  <c:v>9.9059999999999995E-2</c:v>
                </c:pt>
                <c:pt idx="40">
                  <c:v>0.1016</c:v>
                </c:pt>
                <c:pt idx="41">
                  <c:v>0.10413999999999998</c:v>
                </c:pt>
                <c:pt idx="42">
                  <c:v>0.10668</c:v>
                </c:pt>
                <c:pt idx="43">
                  <c:v>0.10922</c:v>
                </c:pt>
                <c:pt idx="44">
                  <c:v>0.11176</c:v>
                </c:pt>
              </c:numCache>
            </c:numRef>
          </c:xVal>
          <c:yVal>
            <c:numRef>
              <c:f>'10s_Run_1_30_fps'!$F$2:$F$46</c:f>
              <c:numCache>
                <c:formatCode>General</c:formatCode>
                <c:ptCount val="45"/>
                <c:pt idx="0">
                  <c:v>8.7265455530627225</c:v>
                </c:pt>
                <c:pt idx="1">
                  <c:v>8.4803546519212691</c:v>
                </c:pt>
                <c:pt idx="2">
                  <c:v>8.8650730470734533</c:v>
                </c:pt>
                <c:pt idx="3">
                  <c:v>8.7369927025406575</c:v>
                </c:pt>
                <c:pt idx="4">
                  <c:v>8.6806960444544572</c:v>
                </c:pt>
                <c:pt idx="5">
                  <c:v>8.8710389533863179</c:v>
                </c:pt>
                <c:pt idx="6">
                  <c:v>8.8883486733210741</c:v>
                </c:pt>
                <c:pt idx="7">
                  <c:v>8.9004542516293608</c:v>
                </c:pt>
                <c:pt idx="8">
                  <c:v>8.9227189584696767</c:v>
                </c:pt>
                <c:pt idx="9">
                  <c:v>8.9259242049758694</c:v>
                </c:pt>
                <c:pt idx="10">
                  <c:v>8.9525826397431292</c:v>
                </c:pt>
                <c:pt idx="11">
                  <c:v>8.9283500806935034</c:v>
                </c:pt>
                <c:pt idx="12">
                  <c:v>8.9508204497653647</c:v>
                </c:pt>
                <c:pt idx="13">
                  <c:v>8.9297905445360239</c:v>
                </c:pt>
                <c:pt idx="14">
                  <c:v>8.9098671905513971</c:v>
                </c:pt>
                <c:pt idx="15">
                  <c:v>8.8913274387930521</c:v>
                </c:pt>
                <c:pt idx="16">
                  <c:v>8.8309453291247166</c:v>
                </c:pt>
                <c:pt idx="17">
                  <c:v>8.7464090971574944</c:v>
                </c:pt>
                <c:pt idx="18">
                  <c:v>8.6912286844203557</c:v>
                </c:pt>
                <c:pt idx="19">
                  <c:v>8.5770080454847939</c:v>
                </c:pt>
                <c:pt idx="20">
                  <c:v>8.4687774496505615</c:v>
                </c:pt>
                <c:pt idx="21">
                  <c:v>8.2504122981001675</c:v>
                </c:pt>
                <c:pt idx="22">
                  <c:v>7.9589614670684137</c:v>
                </c:pt>
                <c:pt idx="23">
                  <c:v>7.8054501456022294</c:v>
                </c:pt>
                <c:pt idx="24">
                  <c:v>7.3978991165431029</c:v>
                </c:pt>
                <c:pt idx="25">
                  <c:v>7.1568543060778369</c:v>
                </c:pt>
                <c:pt idx="26">
                  <c:v>6.7795132204899442</c:v>
                </c:pt>
                <c:pt idx="27">
                  <c:v>6.6922021700737568</c:v>
                </c:pt>
                <c:pt idx="28">
                  <c:v>6.6195746094638945</c:v>
                </c:pt>
                <c:pt idx="29">
                  <c:v>6.8475789029574523</c:v>
                </c:pt>
                <c:pt idx="30">
                  <c:v>7.2308903219752425</c:v>
                </c:pt>
                <c:pt idx="31">
                  <c:v>7.6261072975904751</c:v>
                </c:pt>
                <c:pt idx="32">
                  <c:v>7.9791615335255166</c:v>
                </c:pt>
                <c:pt idx="33">
                  <c:v>8.1676327046350359</c:v>
                </c:pt>
                <c:pt idx="34">
                  <c:v>8.3225955281387325</c:v>
                </c:pt>
                <c:pt idx="35">
                  <c:v>8.5151748878038909</c:v>
                </c:pt>
                <c:pt idx="36">
                  <c:v>8.621222447875434</c:v>
                </c:pt>
                <c:pt idx="37">
                  <c:v>8.6848845515982926</c:v>
                </c:pt>
                <c:pt idx="38">
                  <c:v>8.793178218411482</c:v>
                </c:pt>
                <c:pt idx="39">
                  <c:v>8.8547213674918712</c:v>
                </c:pt>
                <c:pt idx="40">
                  <c:v>8.85933223329247</c:v>
                </c:pt>
                <c:pt idx="41">
                  <c:v>8.9289078560135984</c:v>
                </c:pt>
                <c:pt idx="42">
                  <c:v>8.9040498727229647</c:v>
                </c:pt>
                <c:pt idx="43">
                  <c:v>8.9408476442458511</c:v>
                </c:pt>
                <c:pt idx="44">
                  <c:v>8.9018727823288302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14-4CE7-9599-26AA0534F551}"/>
            </c:ext>
          </c:extLst>
        </c:ser>
        <c:ser>
          <c:idx val="1"/>
          <c:order val="1"/>
          <c:tx>
            <c:v>10s_Run_2_40_fps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'10s_Run_2_40_fps'!$E$2:$E$46</c:f>
              <c:numCache>
                <c:formatCode>General</c:formatCode>
                <c:ptCount val="45"/>
                <c:pt idx="0">
                  <c:v>0</c:v>
                </c:pt>
                <c:pt idx="1">
                  <c:v>2.5400000000000002E-3</c:v>
                </c:pt>
                <c:pt idx="2">
                  <c:v>5.0800000000000003E-3</c:v>
                </c:pt>
                <c:pt idx="3">
                  <c:v>7.6199999999999992E-3</c:v>
                </c:pt>
                <c:pt idx="4">
                  <c:v>1.0160000000000001E-2</c:v>
                </c:pt>
                <c:pt idx="5">
                  <c:v>1.2699999999999999E-2</c:v>
                </c:pt>
                <c:pt idx="6">
                  <c:v>1.5239999999999998E-2</c:v>
                </c:pt>
                <c:pt idx="7">
                  <c:v>1.7779999999999997E-2</c:v>
                </c:pt>
                <c:pt idx="8">
                  <c:v>2.0320000000000001E-2</c:v>
                </c:pt>
                <c:pt idx="9">
                  <c:v>2.2859999999999998E-2</c:v>
                </c:pt>
                <c:pt idx="10">
                  <c:v>2.5399999999999999E-2</c:v>
                </c:pt>
                <c:pt idx="11">
                  <c:v>2.794E-2</c:v>
                </c:pt>
                <c:pt idx="12">
                  <c:v>3.0479999999999997E-2</c:v>
                </c:pt>
                <c:pt idx="13">
                  <c:v>3.3020000000000001E-2</c:v>
                </c:pt>
                <c:pt idx="14">
                  <c:v>3.5559999999999994E-2</c:v>
                </c:pt>
                <c:pt idx="15">
                  <c:v>3.8099999999999995E-2</c:v>
                </c:pt>
                <c:pt idx="16">
                  <c:v>4.0640000000000003E-2</c:v>
                </c:pt>
                <c:pt idx="17">
                  <c:v>4.3179999999999996E-2</c:v>
                </c:pt>
                <c:pt idx="18">
                  <c:v>4.5719999999999997E-2</c:v>
                </c:pt>
                <c:pt idx="19">
                  <c:v>4.8259999999999997E-2</c:v>
                </c:pt>
                <c:pt idx="20">
                  <c:v>5.0799999999999998E-2</c:v>
                </c:pt>
                <c:pt idx="21">
                  <c:v>5.3339999999999999E-2</c:v>
                </c:pt>
                <c:pt idx="22">
                  <c:v>5.5879999999999999E-2</c:v>
                </c:pt>
                <c:pt idx="23">
                  <c:v>5.8419999999999993E-2</c:v>
                </c:pt>
                <c:pt idx="24">
                  <c:v>6.0959999999999993E-2</c:v>
                </c:pt>
                <c:pt idx="25">
                  <c:v>6.3500000000000001E-2</c:v>
                </c:pt>
                <c:pt idx="26">
                  <c:v>6.6040000000000001E-2</c:v>
                </c:pt>
                <c:pt idx="27">
                  <c:v>6.8580000000000002E-2</c:v>
                </c:pt>
                <c:pt idx="28">
                  <c:v>7.1119999999999989E-2</c:v>
                </c:pt>
                <c:pt idx="29">
                  <c:v>7.3659999999999989E-2</c:v>
                </c:pt>
                <c:pt idx="30">
                  <c:v>7.619999999999999E-2</c:v>
                </c:pt>
                <c:pt idx="31">
                  <c:v>7.8740000000000004E-2</c:v>
                </c:pt>
                <c:pt idx="32">
                  <c:v>8.1280000000000005E-2</c:v>
                </c:pt>
                <c:pt idx="33">
                  <c:v>8.3819999999999992E-2</c:v>
                </c:pt>
                <c:pt idx="34">
                  <c:v>8.6359999999999992E-2</c:v>
                </c:pt>
                <c:pt idx="35">
                  <c:v>8.8899999999999993E-2</c:v>
                </c:pt>
                <c:pt idx="36">
                  <c:v>9.1439999999999994E-2</c:v>
                </c:pt>
                <c:pt idx="37">
                  <c:v>9.3979999999999994E-2</c:v>
                </c:pt>
                <c:pt idx="38">
                  <c:v>9.6519999999999995E-2</c:v>
                </c:pt>
                <c:pt idx="39">
                  <c:v>9.9059999999999995E-2</c:v>
                </c:pt>
                <c:pt idx="40">
                  <c:v>0.1016</c:v>
                </c:pt>
                <c:pt idx="41">
                  <c:v>0.10413999999999998</c:v>
                </c:pt>
                <c:pt idx="42">
                  <c:v>0.10668</c:v>
                </c:pt>
                <c:pt idx="43">
                  <c:v>0.10922</c:v>
                </c:pt>
                <c:pt idx="44">
                  <c:v>0.11176</c:v>
                </c:pt>
              </c:numCache>
            </c:numRef>
          </c:xVal>
          <c:yVal>
            <c:numRef>
              <c:f>'10s_Run_2_40_fps'!$F$2:$F$46</c:f>
              <c:numCache>
                <c:formatCode>General</c:formatCode>
                <c:ptCount val="45"/>
                <c:pt idx="0">
                  <c:v>11.486857726446644</c:v>
                </c:pt>
                <c:pt idx="1">
                  <c:v>11.52005701135954</c:v>
                </c:pt>
                <c:pt idx="2">
                  <c:v>11.637409721017791</c:v>
                </c:pt>
                <c:pt idx="3">
                  <c:v>11.782781769273384</c:v>
                </c:pt>
                <c:pt idx="4">
                  <c:v>11.807608284917476</c:v>
                </c:pt>
                <c:pt idx="5">
                  <c:v>11.891197251174583</c:v>
                </c:pt>
                <c:pt idx="6">
                  <c:v>11.89452132738195</c:v>
                </c:pt>
                <c:pt idx="7">
                  <c:v>11.881840917196055</c:v>
                </c:pt>
                <c:pt idx="8">
                  <c:v>11.870171838861628</c:v>
                </c:pt>
                <c:pt idx="9">
                  <c:v>11.87115108655664</c:v>
                </c:pt>
                <c:pt idx="10">
                  <c:v>11.888401428933209</c:v>
                </c:pt>
                <c:pt idx="11">
                  <c:v>11.883711372382505</c:v>
                </c:pt>
                <c:pt idx="12">
                  <c:v>11.866333754916358</c:v>
                </c:pt>
                <c:pt idx="13">
                  <c:v>11.858783683789056</c:v>
                </c:pt>
                <c:pt idx="14">
                  <c:v>11.802648042910045</c:v>
                </c:pt>
                <c:pt idx="15">
                  <c:v>11.769884535795962</c:v>
                </c:pt>
                <c:pt idx="16">
                  <c:v>11.697823028629724</c:v>
                </c:pt>
                <c:pt idx="17">
                  <c:v>11.602858261570434</c:v>
                </c:pt>
                <c:pt idx="18">
                  <c:v>11.515671095322567</c:v>
                </c:pt>
                <c:pt idx="19">
                  <c:v>11.432855362414326</c:v>
                </c:pt>
                <c:pt idx="20">
                  <c:v>11.205875677906867</c:v>
                </c:pt>
                <c:pt idx="21">
                  <c:v>11.037463894480876</c:v>
                </c:pt>
                <c:pt idx="22">
                  <c:v>10.732369605250737</c:v>
                </c:pt>
                <c:pt idx="23">
                  <c:v>10.381058376568363</c:v>
                </c:pt>
                <c:pt idx="24">
                  <c:v>9.8439058021644037</c:v>
                </c:pt>
                <c:pt idx="25">
                  <c:v>9.6611927149594479</c:v>
                </c:pt>
                <c:pt idx="26">
                  <c:v>9.2299457710070314</c:v>
                </c:pt>
                <c:pt idx="27">
                  <c:v>8.9814400207968319</c:v>
                </c:pt>
                <c:pt idx="28">
                  <c:v>9.1223413599992149</c:v>
                </c:pt>
                <c:pt idx="29">
                  <c:v>9.293981507321007</c:v>
                </c:pt>
                <c:pt idx="30">
                  <c:v>9.6213009422244848</c:v>
                </c:pt>
                <c:pt idx="31">
                  <c:v>10.260956385558901</c:v>
                </c:pt>
                <c:pt idx="32">
                  <c:v>10.62698539307074</c:v>
                </c:pt>
                <c:pt idx="33">
                  <c:v>10.963134029582539</c:v>
                </c:pt>
                <c:pt idx="34">
                  <c:v>11.214734485154704</c:v>
                </c:pt>
                <c:pt idx="35">
                  <c:v>11.429441893436461</c:v>
                </c:pt>
                <c:pt idx="36">
                  <c:v>11.525467243445298</c:v>
                </c:pt>
                <c:pt idx="37">
                  <c:v>11.633568710723702</c:v>
                </c:pt>
                <c:pt idx="38">
                  <c:v>11.704020667353785</c:v>
                </c:pt>
                <c:pt idx="39">
                  <c:v>11.811939829769422</c:v>
                </c:pt>
                <c:pt idx="40">
                  <c:v>11.87653653218092</c:v>
                </c:pt>
                <c:pt idx="41">
                  <c:v>11.884863897150995</c:v>
                </c:pt>
                <c:pt idx="42">
                  <c:v>11.92831757396263</c:v>
                </c:pt>
                <c:pt idx="43">
                  <c:v>11.906719627520127</c:v>
                </c:pt>
                <c:pt idx="44">
                  <c:v>11.954636870983482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14-4CE7-9599-26AA0534F551}"/>
            </c:ext>
          </c:extLst>
        </c:ser>
        <c:ser>
          <c:idx val="2"/>
          <c:order val="2"/>
          <c:tx>
            <c:v>10s_Run_3_50_fps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'10s_Run_3_50_fps'!$E$2:$E$46</c:f>
              <c:numCache>
                <c:formatCode>General</c:formatCode>
                <c:ptCount val="45"/>
                <c:pt idx="0">
                  <c:v>0</c:v>
                </c:pt>
                <c:pt idx="1">
                  <c:v>2.5400000000000002E-3</c:v>
                </c:pt>
                <c:pt idx="2">
                  <c:v>5.0800000000000003E-3</c:v>
                </c:pt>
                <c:pt idx="3">
                  <c:v>7.6199999999999992E-3</c:v>
                </c:pt>
                <c:pt idx="4">
                  <c:v>1.0160000000000001E-2</c:v>
                </c:pt>
                <c:pt idx="5">
                  <c:v>1.2699999999999999E-2</c:v>
                </c:pt>
                <c:pt idx="6">
                  <c:v>1.5239999999999998E-2</c:v>
                </c:pt>
                <c:pt idx="7">
                  <c:v>1.7779999999999997E-2</c:v>
                </c:pt>
                <c:pt idx="8">
                  <c:v>2.0320000000000001E-2</c:v>
                </c:pt>
                <c:pt idx="9">
                  <c:v>2.2859999999999998E-2</c:v>
                </c:pt>
                <c:pt idx="10">
                  <c:v>2.5399999999999999E-2</c:v>
                </c:pt>
                <c:pt idx="11">
                  <c:v>2.794E-2</c:v>
                </c:pt>
                <c:pt idx="12">
                  <c:v>3.0479999999999997E-2</c:v>
                </c:pt>
                <c:pt idx="13">
                  <c:v>3.3020000000000001E-2</c:v>
                </c:pt>
                <c:pt idx="14">
                  <c:v>3.5559999999999994E-2</c:v>
                </c:pt>
                <c:pt idx="15">
                  <c:v>3.8099999999999995E-2</c:v>
                </c:pt>
                <c:pt idx="16">
                  <c:v>4.0640000000000003E-2</c:v>
                </c:pt>
                <c:pt idx="17">
                  <c:v>4.3179999999999996E-2</c:v>
                </c:pt>
                <c:pt idx="18">
                  <c:v>4.5719999999999997E-2</c:v>
                </c:pt>
                <c:pt idx="19">
                  <c:v>4.8259999999999997E-2</c:v>
                </c:pt>
                <c:pt idx="20">
                  <c:v>5.0799999999999998E-2</c:v>
                </c:pt>
                <c:pt idx="21">
                  <c:v>5.3339999999999999E-2</c:v>
                </c:pt>
                <c:pt idx="22">
                  <c:v>5.5879999999999999E-2</c:v>
                </c:pt>
                <c:pt idx="23">
                  <c:v>5.8419999999999993E-2</c:v>
                </c:pt>
                <c:pt idx="24">
                  <c:v>6.0959999999999993E-2</c:v>
                </c:pt>
                <c:pt idx="25">
                  <c:v>6.3500000000000001E-2</c:v>
                </c:pt>
                <c:pt idx="26">
                  <c:v>6.6040000000000001E-2</c:v>
                </c:pt>
                <c:pt idx="27">
                  <c:v>6.8580000000000002E-2</c:v>
                </c:pt>
                <c:pt idx="28">
                  <c:v>7.1119999999999989E-2</c:v>
                </c:pt>
                <c:pt idx="29">
                  <c:v>7.3659999999999989E-2</c:v>
                </c:pt>
                <c:pt idx="30">
                  <c:v>7.619999999999999E-2</c:v>
                </c:pt>
                <c:pt idx="31">
                  <c:v>7.8740000000000004E-2</c:v>
                </c:pt>
                <c:pt idx="32">
                  <c:v>8.1280000000000005E-2</c:v>
                </c:pt>
                <c:pt idx="33">
                  <c:v>8.3819999999999992E-2</c:v>
                </c:pt>
                <c:pt idx="34">
                  <c:v>8.6359999999999992E-2</c:v>
                </c:pt>
                <c:pt idx="35">
                  <c:v>8.8899999999999993E-2</c:v>
                </c:pt>
                <c:pt idx="36">
                  <c:v>9.1439999999999994E-2</c:v>
                </c:pt>
                <c:pt idx="37">
                  <c:v>9.3979999999999994E-2</c:v>
                </c:pt>
                <c:pt idx="38">
                  <c:v>9.6519999999999995E-2</c:v>
                </c:pt>
                <c:pt idx="39">
                  <c:v>9.9059999999999995E-2</c:v>
                </c:pt>
                <c:pt idx="40">
                  <c:v>0.1016</c:v>
                </c:pt>
                <c:pt idx="41">
                  <c:v>0.10413999999999998</c:v>
                </c:pt>
                <c:pt idx="42">
                  <c:v>0.10668</c:v>
                </c:pt>
                <c:pt idx="43">
                  <c:v>0.10922</c:v>
                </c:pt>
                <c:pt idx="44">
                  <c:v>0.11176</c:v>
                </c:pt>
              </c:numCache>
            </c:numRef>
          </c:xVal>
          <c:yVal>
            <c:numRef>
              <c:f>'10s_Run_3_50_fps'!$F$2:$F$46</c:f>
              <c:numCache>
                <c:formatCode>General</c:formatCode>
                <c:ptCount val="45"/>
                <c:pt idx="0">
                  <c:v>13.835877397324046</c:v>
                </c:pt>
                <c:pt idx="1">
                  <c:v>14.40016601973957</c:v>
                </c:pt>
                <c:pt idx="2">
                  <c:v>14.465177815463386</c:v>
                </c:pt>
                <c:pt idx="3">
                  <c:v>14.545081422569671</c:v>
                </c:pt>
                <c:pt idx="4">
                  <c:v>14.610163555993863</c:v>
                </c:pt>
                <c:pt idx="5">
                  <c:v>14.606197920259849</c:v>
                </c:pt>
                <c:pt idx="6">
                  <c:v>14.593315039041151</c:v>
                </c:pt>
                <c:pt idx="7">
                  <c:v>14.557369573414494</c:v>
                </c:pt>
                <c:pt idx="8">
                  <c:v>14.628296690353078</c:v>
                </c:pt>
                <c:pt idx="9">
                  <c:v>14.611919538980404</c:v>
                </c:pt>
                <c:pt idx="10">
                  <c:v>14.612520969591678</c:v>
                </c:pt>
                <c:pt idx="11">
                  <c:v>14.621707777682394</c:v>
                </c:pt>
                <c:pt idx="12">
                  <c:v>14.617043105302081</c:v>
                </c:pt>
                <c:pt idx="13">
                  <c:v>14.609203758848189</c:v>
                </c:pt>
                <c:pt idx="14">
                  <c:v>14.565865460107347</c:v>
                </c:pt>
                <c:pt idx="15">
                  <c:v>14.48723812652975</c:v>
                </c:pt>
                <c:pt idx="16">
                  <c:v>14.41640677913581</c:v>
                </c:pt>
                <c:pt idx="17">
                  <c:v>14.26097252512692</c:v>
                </c:pt>
                <c:pt idx="18">
                  <c:v>14.129775813603496</c:v>
                </c:pt>
                <c:pt idx="19">
                  <c:v>14.012100002000123</c:v>
                </c:pt>
                <c:pt idx="20">
                  <c:v>13.775417240110354</c:v>
                </c:pt>
                <c:pt idx="21">
                  <c:v>13.428084342733507</c:v>
                </c:pt>
                <c:pt idx="22">
                  <c:v>13.084135340815106</c:v>
                </c:pt>
                <c:pt idx="23">
                  <c:v>12.636391980835606</c:v>
                </c:pt>
                <c:pt idx="24">
                  <c:v>12.194594721898614</c:v>
                </c:pt>
                <c:pt idx="25">
                  <c:v>11.601420074532326</c:v>
                </c:pt>
                <c:pt idx="26">
                  <c:v>11.359126072071865</c:v>
                </c:pt>
                <c:pt idx="27">
                  <c:v>11.118466907222649</c:v>
                </c:pt>
                <c:pt idx="28">
                  <c:v>11.03916193742929</c:v>
                </c:pt>
                <c:pt idx="29">
                  <c:v>11.745062182771134</c:v>
                </c:pt>
                <c:pt idx="30">
                  <c:v>11.89675321199481</c:v>
                </c:pt>
                <c:pt idx="31">
                  <c:v>12.495321733313869</c:v>
                </c:pt>
                <c:pt idx="32">
                  <c:v>13.030794938063652</c:v>
                </c:pt>
                <c:pt idx="33">
                  <c:v>13.522360863729849</c:v>
                </c:pt>
                <c:pt idx="34">
                  <c:v>13.875160636035632</c:v>
                </c:pt>
                <c:pt idx="35">
                  <c:v>14.011536408562648</c:v>
                </c:pt>
                <c:pt idx="36">
                  <c:v>14.198728719900471</c:v>
                </c:pt>
                <c:pt idx="37">
                  <c:v>14.352918484301913</c:v>
                </c:pt>
                <c:pt idx="38">
                  <c:v>14.452937407837208</c:v>
                </c:pt>
                <c:pt idx="39">
                  <c:v>14.55863599923345</c:v>
                </c:pt>
                <c:pt idx="40">
                  <c:v>14.60149086319187</c:v>
                </c:pt>
                <c:pt idx="41">
                  <c:v>14.666140313092468</c:v>
                </c:pt>
                <c:pt idx="42">
                  <c:v>14.700278334997043</c:v>
                </c:pt>
                <c:pt idx="43">
                  <c:v>14.745640235563299</c:v>
                </c:pt>
                <c:pt idx="44">
                  <c:v>14.707448576423618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14-4CE7-9599-26AA0534F551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931998687"/>
        <c:axId val="931999167"/>
      </c:scatterChart>
      <c:valAx>
        <c:axId val="931998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999167"/>
        <c:crosses val="autoZero"/>
        <c:crossBetween val="midCat"/>
      </c:valAx>
      <c:valAx>
        <c:axId val="93199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baseline="0">
                    <a:effectLst/>
                  </a:rPr>
                  <a:t>Velocity u(y)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9986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/>
              <a:t>Fig 2. Drag vs Inlet Velocity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85870516185477"/>
          <c:y val="0.27314814814814814"/>
          <c:w val="0.75725240594925636"/>
          <c:h val="0.54111913094196562"/>
        </c:manualLayout>
      </c:layout>
      <c:scatterChart>
        <c:scatterStyle val="smoothMarker"/>
        <c:varyColors val="0"/>
        <c:ser>
          <c:idx val="0"/>
          <c:order val="0"/>
          <c:tx>
            <c:v>10s_Run_1_30_fps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'10s_Run_1_30_fps'!$M$2</c:f>
              <c:numCache>
                <c:formatCode>General</c:formatCode>
                <c:ptCount val="1"/>
                <c:pt idx="0">
                  <c:v>8.9525826397431292</c:v>
                </c:pt>
              </c:numCache>
            </c:numRef>
          </c:xVal>
          <c:yVal>
            <c:numRef>
              <c:f>'10s_Run_1_30_fps'!$M$4</c:f>
              <c:numCache>
                <c:formatCode>General</c:formatCode>
                <c:ptCount val="1"/>
                <c:pt idx="0">
                  <c:v>8.1881891844166707E-2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BC-4FD1-A24B-DBEDBA108596}"/>
            </c:ext>
          </c:extLst>
        </c:ser>
        <c:ser>
          <c:idx val="1"/>
          <c:order val="1"/>
          <c:tx>
            <c:v>10s_Run_2_40_fps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'10s_Run_2_40_fps'!$M$2</c:f>
              <c:numCache>
                <c:formatCode>General</c:formatCode>
                <c:ptCount val="1"/>
                <c:pt idx="0">
                  <c:v>11.89452132738195</c:v>
                </c:pt>
              </c:numCache>
            </c:numRef>
          </c:xVal>
          <c:yVal>
            <c:numRef>
              <c:f>'10s_Run_2_40_fps'!$M$4</c:f>
              <c:numCache>
                <c:formatCode>General</c:formatCode>
                <c:ptCount val="1"/>
                <c:pt idx="0">
                  <c:v>0.14727630211665263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BC-4FD1-A24B-DBEDBA108596}"/>
            </c:ext>
          </c:extLst>
        </c:ser>
        <c:ser>
          <c:idx val="2"/>
          <c:order val="2"/>
          <c:tx>
            <c:v>10s_Run_3_50_fps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'10s_Run_3_50_fps'!$M$2</c:f>
              <c:numCache>
                <c:formatCode>General</c:formatCode>
                <c:ptCount val="1"/>
                <c:pt idx="0">
                  <c:v>14.628296690353078</c:v>
                </c:pt>
              </c:numCache>
            </c:numRef>
          </c:xVal>
          <c:yVal>
            <c:numRef>
              <c:f>'10s_Run_3_50_fps'!$M$4</c:f>
              <c:numCache>
                <c:formatCode>General</c:formatCode>
                <c:ptCount val="1"/>
                <c:pt idx="0">
                  <c:v>0.22087550634063605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BC-4FD1-A24B-DBEDBA10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77391"/>
        <c:axId val="94078351"/>
      </c:scatterChart>
      <c:valAx>
        <c:axId val="9407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</a:rPr>
                  <a:t>U1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78351"/>
        <c:crosses val="autoZero"/>
        <c:crossBetween val="midCat"/>
      </c:valAx>
      <c:valAx>
        <c:axId val="9407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Drag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77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/>
              <a:t>Fig 3. Drag vs Inlet Velocity Trendline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Graphs!$G$21:$G$23</c:f>
              <c:numCache>
                <c:formatCode>General</c:formatCode>
                <c:ptCount val="3"/>
                <c:pt idx="0">
                  <c:v>8.9525830000000006</c:v>
                </c:pt>
                <c:pt idx="1">
                  <c:v>11.89452</c:v>
                </c:pt>
                <c:pt idx="2">
                  <c:v>14.628299999999999</c:v>
                </c:pt>
              </c:numCache>
            </c:numRef>
          </c:xVal>
          <c:yVal>
            <c:numRef>
              <c:f>Graphs!$H$21:$H$23</c:f>
              <c:numCache>
                <c:formatCode>General</c:formatCode>
                <c:ptCount val="3"/>
                <c:pt idx="0">
                  <c:v>8.1881999999999996E-2</c:v>
                </c:pt>
                <c:pt idx="1">
                  <c:v>0.14727599999999999</c:v>
                </c:pt>
                <c:pt idx="2">
                  <c:v>0.22087599999999999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E9-4B31-91BE-1D5D11E9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675215"/>
        <c:axId val="2015690639"/>
      </c:scatterChart>
      <c:valAx>
        <c:axId val="306675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U1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690639"/>
        <c:crosses val="autoZero"/>
        <c:crossBetween val="midCat"/>
      </c:valAx>
      <c:valAx>
        <c:axId val="201569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Drag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675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1</xdr:row>
      <xdr:rowOff>0</xdr:rowOff>
    </xdr:from>
    <xdr:to>
      <xdr:col>8</xdr:col>
      <xdr:colOff>82550</xdr:colOff>
      <xdr:row>15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FD1CDC-CF8B-3CA2-BFC3-21C47827C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111125</xdr:colOff>
      <xdr:row>0</xdr:row>
      <xdr:rowOff>101600</xdr:rowOff>
    </xdr:from>
    <xdr:to>
      <xdr:col>16</xdr:col>
      <xdr:colOff>415925</xdr:colOff>
      <xdr:row>15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26B523-B6EC-D18B-796B-A1EA7E08C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16</xdr:row>
      <xdr:rowOff>38100</xdr:rowOff>
    </xdr:from>
    <xdr:to>
      <xdr:col>16</xdr:col>
      <xdr:colOff>409575</xdr:colOff>
      <xdr:row>30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7BD99C-8E47-3077-347D-797F7AB67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A93B0F2-7928-434B-9327-12A590CF32E6}" autoFormatId="16" applyNumberFormats="0" applyBorderFormats="0" applyFontFormats="0" applyPatternFormats="0" applyAlignmentFormats="0" applyWidthHeightFormats="0">
  <queryTableRefresh nextId="10" unboundColumnsRight="5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E7C3515-F1A9-4919-AD97-F8F6570B8D8C}" autoFormatId="16" applyNumberFormats="0" applyBorderFormats="0" applyFontFormats="0" applyPatternFormats="0" applyAlignmentFormats="0" applyWidthHeightFormats="0">
  <queryTableRefresh nextId="10" unboundColumnsRight="5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C04AFA8-F00C-45A5-A510-4956788C02C1}" autoFormatId="16" applyNumberFormats="0" applyBorderFormats="0" applyFontFormats="0" applyPatternFormats="0" applyAlignmentFormats="0" applyWidthHeightFormats="0">
  <queryTableRefresh nextId="10" unboundColumnsRight="5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838557-11AA-40EE-83AC-DD95B046F6E7}" name="_10s_Run_1_30_fps" displayName="_10s_Run_1_30_fps" ref="A1:I46" tableType="queryTable" totalsRowShown="0">
  <autoFilter ref="A1:I46" xr:uid="{95838557-11AA-40EE-83AC-DD95B046F6E7}"/>
  <tableColumns count="9">
    <tableColumn id="1" xr3:uid="{8977B2C9-E80C-4E77-A2AE-147CA987E300}" uniqueName="1" name="Position (in)" queryTableFieldId="1"/>
    <tableColumn id="2" xr3:uid="{0DA608FA-4B94-4F6C-9D5A-0AEF3DCBC7C7}" uniqueName="2" name="Voltage (V)" queryTableFieldId="2"/>
    <tableColumn id="3" xr3:uid="{41843A0E-3C22-441B-AAF5-FF3F3588A261}" uniqueName="3" name="Pressure (Pa)" queryTableFieldId="3"/>
    <tableColumn id="4" xr3:uid="{E2C28323-2964-4702-9A87-84C96D090A3D}" uniqueName="4" name="STD DEV" queryTableFieldId="4"/>
    <tableColumn id="5" xr3:uid="{BB5BA717-4B39-412C-A71D-CE8B05B6389F}" uniqueName="5" name="Position (m)" queryTableFieldId="5" dataDxfId="14">
      <calculatedColumnFormula>A2*0.0254</calculatedColumnFormula>
    </tableColumn>
    <tableColumn id="6" xr3:uid="{84C58749-8E67-430A-82AC-C76B4B6A68A5}" uniqueName="6" name="Velocity u(y)" queryTableFieldId="6" dataDxfId="13">
      <calculatedColumnFormula>SQRT((2*C2)/$M$1)</calculatedColumnFormula>
    </tableColumn>
    <tableColumn id="7" xr3:uid="{9C76B2D6-275A-4652-A4F4-BD863CA25C4D}" uniqueName="7" name="(U1-u)" queryTableFieldId="7" dataDxfId="12">
      <calculatedColumnFormula>$M$2-F2</calculatedColumnFormula>
    </tableColumn>
    <tableColumn id="8" xr3:uid="{C6A1D629-98AC-4D46-854A-602C0609985D}" uniqueName="8" name="u(U1-u)" queryTableFieldId="8" dataDxfId="11">
      <calculatedColumnFormula>F2*G2</calculatedColumnFormula>
    </tableColumn>
    <tableColumn id="9" xr3:uid="{83CBAB02-E86F-441B-B120-4DF786B3F6A5}" uniqueName="9" name="Area slice" queryTableFieldId="9" dataDxfId="10">
      <calculatedColumnFormula>((H2+H3)/2)*(E3-E2)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F2D179-CAA9-457D-845D-DEE0116B8086}" name="_10s_Run_2_40_fps" displayName="_10s_Run_2_40_fps" ref="A1:I46" tableType="queryTable" totalsRowShown="0">
  <autoFilter ref="A1:I46" xr:uid="{F9F2D179-CAA9-457D-845D-DEE0116B8086}"/>
  <tableColumns count="9">
    <tableColumn id="1" xr3:uid="{9770CBA8-63F4-4450-BD0D-35A1FEBED268}" uniqueName="1" name="Pressure (Pa)" queryTableFieldId="1"/>
    <tableColumn id="2" xr3:uid="{7AF02477-7D0D-4A7E-8F57-D0DA5E398190}" uniqueName="2" name="STD DEV" queryTableFieldId="2"/>
    <tableColumn id="3" xr3:uid="{54279FD3-0043-4FBC-A033-27D76BCCC4C7}" uniqueName="3" name="Position (m)" queryTableFieldId="3"/>
    <tableColumn id="4" xr3:uid="{9587B22A-CC30-459E-91CB-A86EB70F49F1}" uniqueName="4" name="Velocity u(y)" queryTableFieldId="4"/>
    <tableColumn id="5" xr3:uid="{0C2ECEBE-E1EF-4007-801E-68F22388E131}" uniqueName="5" name="Position (m)2" queryTableFieldId="5" dataDxfId="9">
      <calculatedColumnFormula>A2*0.0254</calculatedColumnFormula>
    </tableColumn>
    <tableColumn id="6" xr3:uid="{38F8BC84-EE88-4BB7-BCE0-587E27497A22}" uniqueName="6" name="Velocity u(y)3" queryTableFieldId="6" dataDxfId="8">
      <calculatedColumnFormula>SQRT((2*C2)/$M$1)</calculatedColumnFormula>
    </tableColumn>
    <tableColumn id="7" xr3:uid="{E8722D03-4404-458A-A929-18418F83B9C9}" uniqueName="7" name="(U1-u)" queryTableFieldId="7" dataDxfId="7">
      <calculatedColumnFormula>$M$2-F2</calculatedColumnFormula>
    </tableColumn>
    <tableColumn id="8" xr3:uid="{E5466F81-1DA6-4A16-ABAE-05A4697EF7ED}" uniqueName="8" name="u(U1-u)" queryTableFieldId="8" dataDxfId="6">
      <calculatedColumnFormula>F2*G2</calculatedColumnFormula>
    </tableColumn>
    <tableColumn id="9" xr3:uid="{4E5C4576-51CF-4842-B77B-A3D483789ADD}" uniqueName="9" name="Area slice" queryTableFieldId="9" dataDxfId="5">
      <calculatedColumnFormula>((H2+H3)/2)*(E3-E2)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F1FB71-9A3A-44F2-8F79-847FCA50B8F4}" name="_10s_Run_3_50_fps" displayName="_10s_Run_3_50_fps" ref="A1:I46" tableType="queryTable" totalsRowShown="0">
  <autoFilter ref="A1:I46" xr:uid="{E3F1FB71-9A3A-44F2-8F79-847FCA50B8F4}"/>
  <tableColumns count="9">
    <tableColumn id="1" xr3:uid="{14836246-A592-4445-AA3F-414F6826A128}" uniqueName="1" name="Pressure (Pa)" queryTableFieldId="1"/>
    <tableColumn id="2" xr3:uid="{FFF9AA99-947E-4BFC-B7A8-FC4C1BE67363}" uniqueName="2" name="STD DEV" queryTableFieldId="2"/>
    <tableColumn id="3" xr3:uid="{721B2783-785F-41F4-8757-CED55E69135F}" uniqueName="3" name="Position (m)" queryTableFieldId="3"/>
    <tableColumn id="4" xr3:uid="{A857EB47-12D7-445B-B69B-90A892437554}" uniqueName="4" name="Velocity u(y)" queryTableFieldId="4"/>
    <tableColumn id="5" xr3:uid="{20A27467-5863-4DD9-B7C2-4562F4995DEF}" uniqueName="5" name="Position (m)2" queryTableFieldId="5" dataDxfId="4">
      <calculatedColumnFormula>A2*0.0254</calculatedColumnFormula>
    </tableColumn>
    <tableColumn id="6" xr3:uid="{6A778039-6A00-445F-B354-5577F6323CCE}" uniqueName="6" name="Velocity u(y)3" queryTableFieldId="6" dataDxfId="3">
      <calculatedColumnFormula>SQRT((2*C2)/$M$1)</calculatedColumnFormula>
    </tableColumn>
    <tableColumn id="7" xr3:uid="{E8A577D1-9794-41CA-9497-F5111E69B6E1}" uniqueName="7" name="(U1-u)" queryTableFieldId="7" dataDxfId="2">
      <calculatedColumnFormula>$M$2-F2</calculatedColumnFormula>
    </tableColumn>
    <tableColumn id="8" xr3:uid="{24CE7AF1-758E-456B-8FCF-7C003FD2D5C3}" uniqueName="8" name="u(U1-u)" queryTableFieldId="8" dataDxfId="1">
      <calculatedColumnFormula>F2*G2</calculatedColumnFormula>
    </tableColumn>
    <tableColumn id="9" xr3:uid="{1BD3B801-09B0-4086-BE9C-8D2A345C78D6}" uniqueName="9" name="Area slice" queryTableFieldId="9" dataDxfId="0">
      <calculatedColumnFormula>((H2+H3)/2)*(E3-E2)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85ECEE-35C5-4E4C-BEAA-CB852E4A0BCA}" name="Table4" displayName="Table4" ref="F20:H23" totalsRowShown="0">
  <autoFilter ref="F20:H23" xr:uid="{8685ECEE-35C5-4E4C-BEAA-CB852E4A0BCA}"/>
  <tableColumns count="3">
    <tableColumn id="1" xr3:uid="{466399AF-7C81-4066-9A47-634DD87CF9BE}" name="Run"/>
    <tableColumn id="2" xr3:uid="{71E9C19C-9EB0-46E4-A10A-DBBEB1698C1D}" name="U1 (m/s)"/>
    <tableColumn id="3" xr3:uid="{F906130C-62C8-4DBF-A439-075242E15BEC}" name="Drag (N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FAA0-CB17-46E9-AF03-85F69D447F1E}">
  <dimension ref="A1:N46"/>
  <sheetViews>
    <sheetView tabSelected="1" topLeftCell="C1" workbookViewId="0">
      <selection activeCell="M4" sqref="M4"/>
    </sheetView>
  </sheetViews>
  <sheetFormatPr defaultRowHeight="14.5" x14ac:dyDescent="0.35"/>
  <cols>
    <col min="1" max="1" width="24.6328125" customWidth="1"/>
    <col min="2" max="2" width="23.453125" customWidth="1"/>
    <col min="3" max="3" width="22.08984375" customWidth="1"/>
    <col min="4" max="4" width="21.1796875" customWidth="1"/>
    <col min="5" max="5" width="24.36328125" customWidth="1"/>
    <col min="6" max="6" width="15.36328125" customWidth="1"/>
    <col min="7" max="7" width="12.08984375" customWidth="1"/>
    <col min="8" max="8" width="11.6328125" customWidth="1"/>
    <col min="9" max="9" width="12.90625" customWidth="1"/>
    <col min="14" max="14" width="21.726562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8</v>
      </c>
      <c r="H1" t="s">
        <v>9</v>
      </c>
      <c r="I1" t="s">
        <v>10</v>
      </c>
      <c r="M1">
        <f>101325/(287*(23.7+273.15))</f>
        <v>1.1893170978197907</v>
      </c>
      <c r="N1" t="s">
        <v>5</v>
      </c>
    </row>
    <row r="2" spans="1:14" x14ac:dyDescent="0.35">
      <c r="A2">
        <v>0</v>
      </c>
      <c r="B2">
        <v>1.727533</v>
      </c>
      <c r="C2">
        <v>45.284793000000001</v>
      </c>
      <c r="D2">
        <v>14.544727</v>
      </c>
      <c r="E2">
        <f t="shared" ref="E2:E46" si="0">A2*0.0254</f>
        <v>0</v>
      </c>
      <c r="F2">
        <f t="shared" ref="F2:F46" si="1">SQRT((2*C2)/$M$1)</f>
        <v>8.7265455530627225</v>
      </c>
      <c r="G2">
        <f t="shared" ref="G2:G46" si="2">$M$2-F2</f>
        <v>0.22603708668040667</v>
      </c>
      <c r="H2" s="1">
        <f t="shared" ref="H2:H46" si="3">F2*G2</f>
        <v>1.972522933598156</v>
      </c>
      <c r="I2" s="1">
        <f t="shared" ref="I2:I46" si="4">((H2+H3)/2)*(E3-E2)</f>
        <v>7.5910233585511728E-3</v>
      </c>
      <c r="M2">
        <f>SQRT((2*MAX(C2:C21))/$M$1)</f>
        <v>8.9525826397431292</v>
      </c>
      <c r="N2" t="s">
        <v>7</v>
      </c>
    </row>
    <row r="3" spans="1:14" x14ac:dyDescent="0.35">
      <c r="A3">
        <v>0.1</v>
      </c>
      <c r="B3">
        <v>1.6870620000000001</v>
      </c>
      <c r="C3">
        <v>42.765711000000003</v>
      </c>
      <c r="D3">
        <v>14.842150999999999</v>
      </c>
      <c r="E3">
        <f t="shared" si="0"/>
        <v>2.5400000000000002E-3</v>
      </c>
      <c r="F3">
        <f t="shared" si="1"/>
        <v>8.4803546519212691</v>
      </c>
      <c r="G3">
        <f t="shared" si="2"/>
        <v>0.47222798782186004</v>
      </c>
      <c r="H3" s="1">
        <f t="shared" si="3"/>
        <v>4.0046608132925314</v>
      </c>
      <c r="I3" s="1">
        <f t="shared" si="4"/>
        <v>6.0711584756786416E-3</v>
      </c>
      <c r="M3">
        <f>SUM(I2:I46)</f>
        <v>0.45175736216010787</v>
      </c>
      <c r="N3" t="s">
        <v>11</v>
      </c>
    </row>
    <row r="4" spans="1:14" x14ac:dyDescent="0.35">
      <c r="A4">
        <v>0.2</v>
      </c>
      <c r="B4">
        <v>1.7508140000000001</v>
      </c>
      <c r="C4">
        <v>46.733930000000001</v>
      </c>
      <c r="D4">
        <v>14.398503</v>
      </c>
      <c r="E4">
        <f t="shared" si="0"/>
        <v>5.0800000000000003E-3</v>
      </c>
      <c r="F4">
        <f t="shared" si="1"/>
        <v>8.8650730470734533</v>
      </c>
      <c r="G4">
        <f t="shared" si="2"/>
        <v>8.750959266967584E-2</v>
      </c>
      <c r="H4" s="1">
        <f t="shared" si="3"/>
        <v>0.77577893133631992</v>
      </c>
      <c r="I4" s="1">
        <f t="shared" si="4"/>
        <v>3.3774210320577005E-3</v>
      </c>
      <c r="M4">
        <f>$M$1 * 0.1524 * M3</f>
        <v>8.1881891844166707E-2</v>
      </c>
      <c r="N4" t="s">
        <v>12</v>
      </c>
    </row>
    <row r="5" spans="1:14" x14ac:dyDescent="0.35">
      <c r="A5">
        <v>0.3</v>
      </c>
      <c r="B5">
        <v>1.729276</v>
      </c>
      <c r="C5">
        <v>45.393284999999999</v>
      </c>
      <c r="D5">
        <v>14.652426</v>
      </c>
      <c r="E5">
        <f t="shared" si="0"/>
        <v>7.6199999999999992E-3</v>
      </c>
      <c r="F5">
        <f t="shared" si="1"/>
        <v>8.7369927025406575</v>
      </c>
      <c r="G5">
        <f t="shared" si="2"/>
        <v>0.21558993720247166</v>
      </c>
      <c r="H5" s="1">
        <f t="shared" si="3"/>
        <v>1.8836077080791935</v>
      </c>
      <c r="I5" s="1">
        <f t="shared" si="4"/>
        <v>5.3895912024340365E-3</v>
      </c>
    </row>
    <row r="6" spans="1:14" x14ac:dyDescent="0.35">
      <c r="A6">
        <v>0.4</v>
      </c>
      <c r="B6">
        <v>1.719908</v>
      </c>
      <c r="C6">
        <v>44.810187999999997</v>
      </c>
      <c r="D6">
        <v>14.555586</v>
      </c>
      <c r="E6">
        <f t="shared" si="0"/>
        <v>1.0160000000000001E-2</v>
      </c>
      <c r="F6">
        <f t="shared" si="1"/>
        <v>8.6806960444544572</v>
      </c>
      <c r="G6">
        <f t="shared" si="2"/>
        <v>0.27188659528867198</v>
      </c>
      <c r="H6" s="1">
        <f t="shared" si="3"/>
        <v>2.3601648922625649</v>
      </c>
      <c r="I6" s="1">
        <f t="shared" si="4"/>
        <v>3.9160984801274229E-3</v>
      </c>
    </row>
    <row r="7" spans="1:14" x14ac:dyDescent="0.35">
      <c r="A7">
        <v>0.5</v>
      </c>
      <c r="B7">
        <v>1.751825</v>
      </c>
      <c r="C7">
        <v>46.796852000000001</v>
      </c>
      <c r="D7">
        <v>14.553922999999999</v>
      </c>
      <c r="E7">
        <f t="shared" si="0"/>
        <v>1.2699999999999999E-2</v>
      </c>
      <c r="F7">
        <f t="shared" si="1"/>
        <v>8.8710389533863179</v>
      </c>
      <c r="G7">
        <f t="shared" si="2"/>
        <v>8.1543686356811307E-2</v>
      </c>
      <c r="H7" s="1">
        <f t="shared" si="3"/>
        <v>0.72337721807398958</v>
      </c>
      <c r="I7" s="1">
        <f t="shared" si="4"/>
        <v>1.6437751075455873E-3</v>
      </c>
    </row>
    <row r="8" spans="1:14" x14ac:dyDescent="0.35">
      <c r="A8">
        <v>0.6</v>
      </c>
      <c r="B8">
        <v>1.7547619999999999</v>
      </c>
      <c r="C8">
        <v>46.979655999999999</v>
      </c>
      <c r="D8">
        <v>14.551555</v>
      </c>
      <c r="E8">
        <f t="shared" si="0"/>
        <v>1.5239999999999998E-2</v>
      </c>
      <c r="F8">
        <f t="shared" si="1"/>
        <v>8.8883486733210741</v>
      </c>
      <c r="G8">
        <f t="shared" si="2"/>
        <v>6.4233966422055033E-2</v>
      </c>
      <c r="H8" s="1">
        <f t="shared" si="3"/>
        <v>0.57093389022962326</v>
      </c>
      <c r="I8" s="1">
        <f t="shared" si="4"/>
        <v>1.3143232842861958E-3</v>
      </c>
    </row>
    <row r="9" spans="1:14" x14ac:dyDescent="0.35">
      <c r="A9">
        <v>0.7</v>
      </c>
      <c r="B9">
        <v>1.7568189999999999</v>
      </c>
      <c r="C9">
        <v>47.107711999999999</v>
      </c>
      <c r="D9">
        <v>14.568477</v>
      </c>
      <c r="E9">
        <f t="shared" si="0"/>
        <v>1.7779999999999997E-2</v>
      </c>
      <c r="F9">
        <f t="shared" si="1"/>
        <v>8.9004542516293608</v>
      </c>
      <c r="G9">
        <f t="shared" si="2"/>
        <v>5.2128388113768409E-2</v>
      </c>
      <c r="H9" s="1">
        <f t="shared" si="3"/>
        <v>0.46396633361777545</v>
      </c>
      <c r="I9" s="1">
        <f t="shared" si="4"/>
        <v>9.2764809223135612E-4</v>
      </c>
    </row>
    <row r="10" spans="1:14" x14ac:dyDescent="0.35">
      <c r="A10">
        <v>0.8</v>
      </c>
      <c r="B10">
        <v>1.76061</v>
      </c>
      <c r="C10">
        <v>47.343688999999998</v>
      </c>
      <c r="D10">
        <v>14.485348999999999</v>
      </c>
      <c r="E10">
        <f t="shared" si="0"/>
        <v>2.0320000000000001E-2</v>
      </c>
      <c r="F10">
        <f t="shared" si="1"/>
        <v>8.9227189584696767</v>
      </c>
      <c r="G10">
        <f t="shared" si="2"/>
        <v>2.9863681273452514E-2</v>
      </c>
      <c r="H10" s="1">
        <f t="shared" si="3"/>
        <v>0.26646523506833059</v>
      </c>
      <c r="I10" s="1">
        <f t="shared" si="4"/>
        <v>6.406088320947145E-4</v>
      </c>
    </row>
    <row r="11" spans="1:14" x14ac:dyDescent="0.35">
      <c r="A11">
        <v>0.9</v>
      </c>
      <c r="B11">
        <v>1.7611570000000001</v>
      </c>
      <c r="C11">
        <v>47.377709000000003</v>
      </c>
      <c r="D11">
        <v>14.550298</v>
      </c>
      <c r="E11">
        <f t="shared" si="0"/>
        <v>2.2859999999999998E-2</v>
      </c>
      <c r="F11">
        <f t="shared" si="1"/>
        <v>8.9259242049758694</v>
      </c>
      <c r="G11">
        <f t="shared" si="2"/>
        <v>2.665843476725982E-2</v>
      </c>
      <c r="H11" s="1">
        <f t="shared" si="3"/>
        <v>0.23795116815585468</v>
      </c>
      <c r="I11" s="1">
        <f t="shared" si="4"/>
        <v>3.0219798355793549E-4</v>
      </c>
    </row>
    <row r="12" spans="1:14" x14ac:dyDescent="0.35">
      <c r="A12">
        <v>1</v>
      </c>
      <c r="B12">
        <v>1.7657099999999999</v>
      </c>
      <c r="C12">
        <v>47.661130999999997</v>
      </c>
      <c r="D12">
        <v>14.606730000000001</v>
      </c>
      <c r="E12">
        <f t="shared" si="0"/>
        <v>2.5399999999999999E-2</v>
      </c>
      <c r="F12">
        <f t="shared" si="1"/>
        <v>8.9525826397431292</v>
      </c>
      <c r="G12">
        <f>$M$2-F12</f>
        <v>0</v>
      </c>
      <c r="H12" s="1">
        <f t="shared" si="3"/>
        <v>0</v>
      </c>
      <c r="I12" s="1">
        <f t="shared" si="4"/>
        <v>2.7477309859359284E-4</v>
      </c>
    </row>
    <row r="13" spans="1:14" x14ac:dyDescent="0.35">
      <c r="A13">
        <v>1.1000000000000001</v>
      </c>
      <c r="B13">
        <v>1.761571</v>
      </c>
      <c r="C13">
        <v>47.403464999999997</v>
      </c>
      <c r="D13">
        <v>14.573506</v>
      </c>
      <c r="E13">
        <f t="shared" si="0"/>
        <v>2.794E-2</v>
      </c>
      <c r="F13">
        <f t="shared" si="1"/>
        <v>8.9283500806935034</v>
      </c>
      <c r="G13">
        <f t="shared" si="2"/>
        <v>2.4232559049625735E-2</v>
      </c>
      <c r="H13" s="1">
        <f t="shared" si="3"/>
        <v>0.21635677054613603</v>
      </c>
      <c r="I13" s="1">
        <f t="shared" si="4"/>
        <v>2.9480486712706136E-4</v>
      </c>
    </row>
    <row r="14" spans="1:14" x14ac:dyDescent="0.35">
      <c r="A14">
        <v>1.2</v>
      </c>
      <c r="B14">
        <v>1.765409</v>
      </c>
      <c r="C14">
        <v>47.64237</v>
      </c>
      <c r="D14">
        <v>14.530920999999999</v>
      </c>
      <c r="E14">
        <f t="shared" si="0"/>
        <v>3.0479999999999997E-2</v>
      </c>
      <c r="F14">
        <f t="shared" si="1"/>
        <v>8.9508204497653647</v>
      </c>
      <c r="G14">
        <f t="shared" si="2"/>
        <v>1.7621899777644501E-3</v>
      </c>
      <c r="H14" s="1">
        <f t="shared" si="3"/>
        <v>1.5773046089345613E-2</v>
      </c>
      <c r="I14" s="1">
        <f t="shared" si="4"/>
        <v>2.7851313659709728E-4</v>
      </c>
    </row>
    <row r="15" spans="1:14" x14ac:dyDescent="0.35">
      <c r="A15">
        <v>1.3</v>
      </c>
      <c r="B15">
        <v>1.761817</v>
      </c>
      <c r="C15">
        <v>47.418762000000001</v>
      </c>
      <c r="D15">
        <v>14.615391000000001</v>
      </c>
      <c r="E15">
        <f t="shared" si="0"/>
        <v>3.3020000000000001E-2</v>
      </c>
      <c r="F15">
        <f t="shared" si="1"/>
        <v>8.9297905445360239</v>
      </c>
      <c r="G15">
        <f t="shared" si="2"/>
        <v>2.2792095207105234E-2</v>
      </c>
      <c r="H15" s="1">
        <f t="shared" si="3"/>
        <v>0.20352863627057316</v>
      </c>
      <c r="I15" s="1">
        <f t="shared" si="4"/>
        <v>7.4182937175313625E-4</v>
      </c>
    </row>
    <row r="16" spans="1:14" x14ac:dyDescent="0.35">
      <c r="A16">
        <v>1.4</v>
      </c>
      <c r="B16">
        <v>1.758421</v>
      </c>
      <c r="C16">
        <v>47.207405000000001</v>
      </c>
      <c r="D16">
        <v>14.567843</v>
      </c>
      <c r="E16">
        <f t="shared" si="0"/>
        <v>3.5559999999999994E-2</v>
      </c>
      <c r="F16">
        <f t="shared" si="1"/>
        <v>8.9098671905513971</v>
      </c>
      <c r="G16">
        <f t="shared" si="2"/>
        <v>4.2715449191732091E-2</v>
      </c>
      <c r="H16" s="1">
        <f t="shared" si="3"/>
        <v>0.38058897928307894</v>
      </c>
      <c r="I16" s="1">
        <f t="shared" si="4"/>
        <v>1.1750408658892876E-3</v>
      </c>
    </row>
    <row r="17" spans="1:9" x14ac:dyDescent="0.35">
      <c r="A17">
        <v>1.5</v>
      </c>
      <c r="B17">
        <v>1.7552680000000001</v>
      </c>
      <c r="C17">
        <v>47.011150000000001</v>
      </c>
      <c r="D17">
        <v>14.654737000000001</v>
      </c>
      <c r="E17">
        <f t="shared" si="0"/>
        <v>3.8099999999999995E-2</v>
      </c>
      <c r="F17">
        <f t="shared" si="1"/>
        <v>8.8913274387930521</v>
      </c>
      <c r="G17">
        <f t="shared" si="2"/>
        <v>6.1255200950077082E-2</v>
      </c>
      <c r="H17" s="1">
        <f t="shared" si="3"/>
        <v>0.54464004897620255</v>
      </c>
      <c r="I17" s="1">
        <f t="shared" si="4"/>
        <v>2.055891861067046E-3</v>
      </c>
    </row>
    <row r="18" spans="1:9" x14ac:dyDescent="0.35">
      <c r="A18">
        <v>1.6</v>
      </c>
      <c r="B18">
        <v>1.745045</v>
      </c>
      <c r="C18">
        <v>46.374800999999998</v>
      </c>
      <c r="D18">
        <v>14.577610999999999</v>
      </c>
      <c r="E18">
        <f t="shared" si="0"/>
        <v>4.0640000000000003E-2</v>
      </c>
      <c r="F18">
        <f t="shared" si="1"/>
        <v>8.8309453291247166</v>
      </c>
      <c r="G18">
        <f t="shared" si="2"/>
        <v>0.12163731061841254</v>
      </c>
      <c r="H18" s="1">
        <f t="shared" si="3"/>
        <v>1.0741724400529626</v>
      </c>
      <c r="I18" s="1">
        <f t="shared" si="4"/>
        <v>3.6543622474167676E-3</v>
      </c>
    </row>
    <row r="19" spans="1:9" x14ac:dyDescent="0.35">
      <c r="A19">
        <v>1.7</v>
      </c>
      <c r="B19">
        <v>1.7308490000000001</v>
      </c>
      <c r="C19">
        <v>45.491183999999997</v>
      </c>
      <c r="D19">
        <v>14.520649000000001</v>
      </c>
      <c r="E19">
        <f t="shared" si="0"/>
        <v>4.3179999999999996E-2</v>
      </c>
      <c r="F19">
        <f t="shared" si="1"/>
        <v>8.7464090971574944</v>
      </c>
      <c r="G19">
        <f t="shared" si="2"/>
        <v>0.20617354258563481</v>
      </c>
      <c r="H19" s="1">
        <f t="shared" si="3"/>
        <v>1.8032781484641844</v>
      </c>
      <c r="I19" s="1">
        <f t="shared" si="4"/>
        <v>5.1749517300252821E-3</v>
      </c>
    </row>
    <row r="20" spans="1:9" x14ac:dyDescent="0.35">
      <c r="A20">
        <v>1.8</v>
      </c>
      <c r="B20">
        <v>1.7216560000000001</v>
      </c>
      <c r="C20">
        <v>44.918993999999998</v>
      </c>
      <c r="D20">
        <v>14.629281000000001</v>
      </c>
      <c r="E20">
        <f t="shared" si="0"/>
        <v>4.5719999999999997E-2</v>
      </c>
      <c r="F20">
        <f t="shared" si="1"/>
        <v>8.6912286844203557</v>
      </c>
      <c r="G20">
        <f t="shared" si="2"/>
        <v>0.2613539553227735</v>
      </c>
      <c r="H20" s="1">
        <f t="shared" si="3"/>
        <v>2.2714869932880051</v>
      </c>
      <c r="I20" s="1">
        <f t="shared" si="4"/>
        <v>6.9758475036002217E-3</v>
      </c>
    </row>
    <row r="21" spans="1:9" x14ac:dyDescent="0.35">
      <c r="A21">
        <v>1.9</v>
      </c>
      <c r="B21">
        <v>1.7028129999999999</v>
      </c>
      <c r="C21">
        <v>43.746096000000001</v>
      </c>
      <c r="D21">
        <v>14.611124999999999</v>
      </c>
      <c r="E21">
        <f t="shared" si="0"/>
        <v>4.8259999999999997E-2</v>
      </c>
      <c r="F21">
        <f t="shared" si="1"/>
        <v>8.5770080454847939</v>
      </c>
      <c r="G21">
        <f t="shared" si="2"/>
        <v>0.37557459425833528</v>
      </c>
      <c r="H21" s="1">
        <f t="shared" si="3"/>
        <v>3.2213063166334286</v>
      </c>
      <c r="I21" s="1">
        <f t="shared" si="4"/>
        <v>9.2945518966518533E-3</v>
      </c>
    </row>
    <row r="22" spans="1:9" x14ac:dyDescent="0.35">
      <c r="A22">
        <v>2</v>
      </c>
      <c r="B22">
        <v>1.685187</v>
      </c>
      <c r="C22">
        <v>42.649025000000002</v>
      </c>
      <c r="D22">
        <v>14.683586999999999</v>
      </c>
      <c r="E22">
        <f t="shared" si="0"/>
        <v>5.0799999999999998E-2</v>
      </c>
      <c r="F22">
        <f t="shared" si="1"/>
        <v>8.4687774496505615</v>
      </c>
      <c r="G22">
        <f t="shared" si="2"/>
        <v>0.48380519009256773</v>
      </c>
      <c r="H22" s="1">
        <f t="shared" si="3"/>
        <v>4.097238483879841</v>
      </c>
      <c r="I22" s="1">
        <f t="shared" si="4"/>
        <v>1.2560850298533805E-2</v>
      </c>
    </row>
    <row r="23" spans="1:9" x14ac:dyDescent="0.35">
      <c r="A23">
        <v>2.1</v>
      </c>
      <c r="B23">
        <v>1.6503080000000001</v>
      </c>
      <c r="C23">
        <v>40.477992999999998</v>
      </c>
      <c r="D23">
        <v>14.640024</v>
      </c>
      <c r="E23">
        <f t="shared" si="0"/>
        <v>5.3339999999999999E-2</v>
      </c>
      <c r="F23">
        <f t="shared" si="1"/>
        <v>8.2504122981001675</v>
      </c>
      <c r="G23">
        <f t="shared" si="2"/>
        <v>0.70217034164296166</v>
      </c>
      <c r="H23" s="1">
        <f t="shared" si="3"/>
        <v>5.7931948220522873</v>
      </c>
      <c r="I23" s="1">
        <f t="shared" si="4"/>
        <v>1.7400762059256777E-2</v>
      </c>
    </row>
    <row r="24" spans="1:9" x14ac:dyDescent="0.35">
      <c r="A24">
        <v>2.2000000000000002</v>
      </c>
      <c r="B24">
        <v>1.605175</v>
      </c>
      <c r="C24">
        <v>37.668686000000001</v>
      </c>
      <c r="D24">
        <v>14.791712</v>
      </c>
      <c r="E24">
        <f t="shared" si="0"/>
        <v>5.5879999999999999E-2</v>
      </c>
      <c r="F24">
        <f t="shared" si="1"/>
        <v>7.9589614670684137</v>
      </c>
      <c r="G24">
        <f t="shared" si="2"/>
        <v>0.9936211726747155</v>
      </c>
      <c r="H24" s="1">
        <f t="shared" si="3"/>
        <v>7.9081926261813908</v>
      </c>
      <c r="I24" s="1">
        <f t="shared" si="4"/>
        <v>2.1414839211890073E-2</v>
      </c>
    </row>
    <row r="25" spans="1:9" x14ac:dyDescent="0.35">
      <c r="A25">
        <v>2.2999999999999998</v>
      </c>
      <c r="B25">
        <v>1.582055</v>
      </c>
      <c r="C25">
        <v>36.229602999999997</v>
      </c>
      <c r="D25">
        <v>14.698473999999999</v>
      </c>
      <c r="E25">
        <f t="shared" si="0"/>
        <v>5.8419999999999993E-2</v>
      </c>
      <c r="F25">
        <f t="shared" si="1"/>
        <v>7.8054501456022294</v>
      </c>
      <c r="G25">
        <f t="shared" si="2"/>
        <v>1.1471324941408998</v>
      </c>
      <c r="H25" s="1">
        <f t="shared" si="3"/>
        <v>8.9538854934171344</v>
      </c>
      <c r="I25" s="1">
        <f t="shared" si="4"/>
        <v>2.5978202242377471E-2</v>
      </c>
    </row>
    <row r="26" spans="1:9" x14ac:dyDescent="0.35">
      <c r="A26">
        <v>2.4</v>
      </c>
      <c r="B26">
        <v>1.522859</v>
      </c>
      <c r="C26">
        <v>32.545014999999999</v>
      </c>
      <c r="D26">
        <v>14.78476</v>
      </c>
      <c r="E26">
        <f t="shared" si="0"/>
        <v>6.0959999999999993E-2</v>
      </c>
      <c r="F26">
        <f t="shared" si="1"/>
        <v>7.3978991165431029</v>
      </c>
      <c r="G26">
        <f t="shared" si="2"/>
        <v>1.5546835232000262</v>
      </c>
      <c r="H26" s="1">
        <f t="shared" si="3"/>
        <v>11.501391862785592</v>
      </c>
      <c r="I26" s="1">
        <f t="shared" si="4"/>
        <v>3.0928510558557595E-2</v>
      </c>
    </row>
    <row r="27" spans="1:9" x14ac:dyDescent="0.35">
      <c r="A27">
        <v>2.5</v>
      </c>
      <c r="B27">
        <v>1.4893419999999999</v>
      </c>
      <c r="C27">
        <v>30.458746000000001</v>
      </c>
      <c r="D27">
        <v>14.880151</v>
      </c>
      <c r="E27">
        <f t="shared" si="0"/>
        <v>6.3500000000000001E-2</v>
      </c>
      <c r="F27">
        <f t="shared" si="1"/>
        <v>7.1568543060778369</v>
      </c>
      <c r="G27">
        <f t="shared" si="2"/>
        <v>1.7957283336652923</v>
      </c>
      <c r="H27" s="1">
        <f t="shared" si="3"/>
        <v>12.851766057338425</v>
      </c>
      <c r="I27" s="1">
        <f t="shared" si="4"/>
        <v>3.5031831021043916E-2</v>
      </c>
    </row>
    <row r="28" spans="1:9" x14ac:dyDescent="0.35">
      <c r="A28">
        <v>2.6</v>
      </c>
      <c r="B28">
        <v>1.439101</v>
      </c>
      <c r="C28">
        <v>27.331576999999999</v>
      </c>
      <c r="D28">
        <v>15.007179000000001</v>
      </c>
      <c r="E28">
        <f t="shared" si="0"/>
        <v>6.6040000000000001E-2</v>
      </c>
      <c r="F28">
        <f t="shared" si="1"/>
        <v>6.7795132204899442</v>
      </c>
      <c r="G28">
        <f t="shared" si="2"/>
        <v>2.173069419253185</v>
      </c>
      <c r="H28" s="1">
        <f t="shared" si="3"/>
        <v>14.732352856869372</v>
      </c>
      <c r="I28" s="1">
        <f t="shared" si="4"/>
        <v>3.7921280445302526E-2</v>
      </c>
    </row>
    <row r="29" spans="1:9" x14ac:dyDescent="0.35">
      <c r="A29">
        <v>2.7</v>
      </c>
      <c r="B29">
        <v>1.427864</v>
      </c>
      <c r="C29">
        <v>26.632121999999999</v>
      </c>
      <c r="D29">
        <v>14.969692999999999</v>
      </c>
      <c r="E29">
        <f t="shared" si="0"/>
        <v>6.8580000000000002E-2</v>
      </c>
      <c r="F29">
        <f t="shared" si="1"/>
        <v>6.6922021700737568</v>
      </c>
      <c r="G29">
        <f t="shared" si="2"/>
        <v>2.2603804696693723</v>
      </c>
      <c r="H29" s="1">
        <f t="shared" si="3"/>
        <v>15.126923084313711</v>
      </c>
      <c r="I29" s="1">
        <f t="shared" si="4"/>
        <v>3.882446363263619E-2</v>
      </c>
    </row>
    <row r="30" spans="1:9" x14ac:dyDescent="0.35">
      <c r="A30">
        <v>2.8</v>
      </c>
      <c r="B30">
        <v>1.418628</v>
      </c>
      <c r="C30">
        <v>26.057205</v>
      </c>
      <c r="D30">
        <v>15.115076</v>
      </c>
      <c r="E30">
        <f t="shared" si="0"/>
        <v>7.1119999999999989E-2</v>
      </c>
      <c r="F30">
        <f t="shared" si="1"/>
        <v>6.6195746094638945</v>
      </c>
      <c r="G30">
        <f t="shared" si="2"/>
        <v>2.3330080302792346</v>
      </c>
      <c r="H30" s="1">
        <f t="shared" si="3"/>
        <v>15.443520720911794</v>
      </c>
      <c r="I30" s="1">
        <f t="shared" si="4"/>
        <v>3.7919278872456448E-2</v>
      </c>
    </row>
    <row r="31" spans="1:9" x14ac:dyDescent="0.35">
      <c r="A31">
        <v>2.9</v>
      </c>
      <c r="B31">
        <v>1.4479630000000001</v>
      </c>
      <c r="C31">
        <v>27.883144999999999</v>
      </c>
      <c r="D31">
        <v>15.110042999999999</v>
      </c>
      <c r="E31">
        <f t="shared" si="0"/>
        <v>7.3659999999999989E-2</v>
      </c>
      <c r="F31">
        <f t="shared" si="1"/>
        <v>6.8475789029574523</v>
      </c>
      <c r="G31">
        <f t="shared" si="2"/>
        <v>2.1050037367856769</v>
      </c>
      <c r="H31" s="1">
        <f t="shared" si="3"/>
        <v>14.414179178660202</v>
      </c>
      <c r="I31" s="1">
        <f t="shared" si="4"/>
        <v>3.4116705320716471E-2</v>
      </c>
    </row>
    <row r="32" spans="1:9" x14ac:dyDescent="0.35">
      <c r="A32">
        <v>3</v>
      </c>
      <c r="B32">
        <v>1.4995179999999999</v>
      </c>
      <c r="C32">
        <v>31.092182999999999</v>
      </c>
      <c r="D32">
        <v>14.946149999999999</v>
      </c>
      <c r="E32">
        <f t="shared" si="0"/>
        <v>7.619999999999999E-2</v>
      </c>
      <c r="F32">
        <f t="shared" si="1"/>
        <v>7.2308903219752425</v>
      </c>
      <c r="G32">
        <f t="shared" si="2"/>
        <v>1.7216923177678867</v>
      </c>
      <c r="H32" s="1">
        <f t="shared" si="3"/>
        <v>12.449368317966936</v>
      </c>
      <c r="I32" s="1">
        <f t="shared" si="4"/>
        <v>2.8657818738135676E-2</v>
      </c>
    </row>
    <row r="33" spans="1:9" x14ac:dyDescent="0.35">
      <c r="A33">
        <v>3.1</v>
      </c>
      <c r="B33">
        <v>1.555615</v>
      </c>
      <c r="C33">
        <v>34.583862000000003</v>
      </c>
      <c r="D33">
        <v>14.862716000000001</v>
      </c>
      <c r="E33">
        <f t="shared" si="0"/>
        <v>7.8740000000000004E-2</v>
      </c>
      <c r="F33">
        <f t="shared" si="1"/>
        <v>7.6261072975904751</v>
      </c>
      <c r="G33">
        <f t="shared" si="2"/>
        <v>1.3264753421526541</v>
      </c>
      <c r="H33" s="1">
        <f t="shared" si="3"/>
        <v>10.115843286864177</v>
      </c>
      <c r="I33" s="1">
        <f t="shared" si="4"/>
        <v>2.2711317967567368E-2</v>
      </c>
    </row>
    <row r="34" spans="1:9" x14ac:dyDescent="0.35">
      <c r="A34">
        <v>3.2</v>
      </c>
      <c r="B34">
        <v>1.60825</v>
      </c>
      <c r="C34">
        <v>37.860137000000002</v>
      </c>
      <c r="D34">
        <v>14.811461</v>
      </c>
      <c r="E34">
        <f t="shared" si="0"/>
        <v>8.1280000000000005E-2</v>
      </c>
      <c r="F34">
        <f t="shared" si="1"/>
        <v>7.9791615335255166</v>
      </c>
      <c r="G34">
        <f t="shared" si="2"/>
        <v>0.97342110621761258</v>
      </c>
      <c r="H34" s="1">
        <f t="shared" si="3"/>
        <v>7.7670842466534307</v>
      </c>
      <c r="I34" s="1">
        <f t="shared" si="4"/>
        <v>1.8006399100342078E-2</v>
      </c>
    </row>
    <row r="35" spans="1:9" x14ac:dyDescent="0.35">
      <c r="A35">
        <v>3.3</v>
      </c>
      <c r="B35">
        <v>1.637324</v>
      </c>
      <c r="C35">
        <v>39.669804999999997</v>
      </c>
      <c r="D35">
        <v>14.740603999999999</v>
      </c>
      <c r="E35">
        <f t="shared" si="0"/>
        <v>8.3819999999999992E-2</v>
      </c>
      <c r="F35">
        <f t="shared" si="1"/>
        <v>8.1676327046350359</v>
      </c>
      <c r="G35">
        <f t="shared" si="2"/>
        <v>0.7849499351080933</v>
      </c>
      <c r="H35" s="1">
        <f t="shared" si="3"/>
        <v>6.4111827614900117</v>
      </c>
      <c r="I35" s="1">
        <f t="shared" si="4"/>
        <v>1.480097456272853E-2</v>
      </c>
    </row>
    <row r="36" spans="1:9" x14ac:dyDescent="0.35">
      <c r="A36">
        <v>3.4</v>
      </c>
      <c r="B36">
        <v>1.661737</v>
      </c>
      <c r="C36">
        <v>41.189379000000002</v>
      </c>
      <c r="D36">
        <v>14.65348</v>
      </c>
      <c r="E36">
        <f t="shared" si="0"/>
        <v>8.6359999999999992E-2</v>
      </c>
      <c r="F36">
        <f t="shared" si="1"/>
        <v>8.3225955281387325</v>
      </c>
      <c r="G36">
        <f t="shared" si="2"/>
        <v>0.62998711160439669</v>
      </c>
      <c r="H36" s="1">
        <f t="shared" si="3"/>
        <v>5.2431279178237888</v>
      </c>
      <c r="I36" s="1">
        <f t="shared" si="4"/>
        <v>1.1389018907041784E-2</v>
      </c>
    </row>
    <row r="37" spans="1:9" x14ac:dyDescent="0.35">
      <c r="A37">
        <v>3.5</v>
      </c>
      <c r="B37">
        <v>1.6927160000000001</v>
      </c>
      <c r="C37">
        <v>43.117623000000002</v>
      </c>
      <c r="D37">
        <v>14.70088</v>
      </c>
      <c r="E37">
        <f t="shared" si="0"/>
        <v>8.8899999999999993E-2</v>
      </c>
      <c r="F37">
        <f t="shared" si="1"/>
        <v>8.5151748878038909</v>
      </c>
      <c r="G37">
        <f t="shared" si="2"/>
        <v>0.43740775193923831</v>
      </c>
      <c r="H37" s="1">
        <f t="shared" si="3"/>
        <v>3.7246035050437558</v>
      </c>
      <c r="I37" s="1">
        <f t="shared" si="4"/>
        <v>8.3582934554724177E-3</v>
      </c>
    </row>
    <row r="38" spans="1:9" x14ac:dyDescent="0.35">
      <c r="A38">
        <v>3.6</v>
      </c>
      <c r="B38">
        <v>1.7100770000000001</v>
      </c>
      <c r="C38">
        <v>44.198279999999997</v>
      </c>
      <c r="D38">
        <v>14.490564000000001</v>
      </c>
      <c r="E38">
        <f t="shared" si="0"/>
        <v>9.1439999999999994E-2</v>
      </c>
      <c r="F38">
        <f t="shared" si="1"/>
        <v>8.621222447875434</v>
      </c>
      <c r="G38">
        <f t="shared" si="2"/>
        <v>0.33136019186769516</v>
      </c>
      <c r="H38" s="1">
        <f t="shared" si="3"/>
        <v>2.8567299244620843</v>
      </c>
      <c r="I38" s="1">
        <f t="shared" si="4"/>
        <v>6.5807042816481403E-3</v>
      </c>
    </row>
    <row r="39" spans="1:9" x14ac:dyDescent="0.35">
      <c r="A39">
        <v>3.7</v>
      </c>
      <c r="B39">
        <v>1.7206030000000001</v>
      </c>
      <c r="C39">
        <v>44.853440999999997</v>
      </c>
      <c r="D39">
        <v>14.658035</v>
      </c>
      <c r="E39">
        <f t="shared" si="0"/>
        <v>9.3979999999999994E-2</v>
      </c>
      <c r="F39">
        <f t="shared" si="1"/>
        <v>8.6848845515982926</v>
      </c>
      <c r="G39">
        <f t="shared" si="2"/>
        <v>0.26769808814483653</v>
      </c>
      <c r="H39" s="1">
        <f t="shared" si="3"/>
        <v>2.3249269902214889</v>
      </c>
      <c r="I39" s="1">
        <f t="shared" si="4"/>
        <v>4.7327800642576389E-3</v>
      </c>
    </row>
    <row r="40" spans="1:9" x14ac:dyDescent="0.35">
      <c r="A40">
        <v>3.8</v>
      </c>
      <c r="B40">
        <v>1.738686</v>
      </c>
      <c r="C40">
        <v>45.978988999999999</v>
      </c>
      <c r="D40">
        <v>14.680664999999999</v>
      </c>
      <c r="E40">
        <f t="shared" si="0"/>
        <v>9.6519999999999995E-2</v>
      </c>
      <c r="F40">
        <f t="shared" si="1"/>
        <v>8.793178218411482</v>
      </c>
      <c r="G40">
        <f t="shared" si="2"/>
        <v>0.15940442133164723</v>
      </c>
      <c r="H40" s="1">
        <f t="shared" si="3"/>
        <v>1.401671485571927</v>
      </c>
      <c r="I40" s="1">
        <f t="shared" si="4"/>
        <v>2.8806213457118527E-3</v>
      </c>
    </row>
    <row r="41" spans="1:9" x14ac:dyDescent="0.35">
      <c r="A41">
        <v>3.9</v>
      </c>
      <c r="B41">
        <v>1.7490619999999999</v>
      </c>
      <c r="C41">
        <v>46.624851999999997</v>
      </c>
      <c r="D41">
        <v>14.578761</v>
      </c>
      <c r="E41">
        <f t="shared" si="0"/>
        <v>9.9059999999999995E-2</v>
      </c>
      <c r="F41">
        <f t="shared" si="1"/>
        <v>8.8547213674918712</v>
      </c>
      <c r="G41">
        <f t="shared" si="2"/>
        <v>9.7861272251257958E-2</v>
      </c>
      <c r="H41" s="1">
        <f t="shared" si="3"/>
        <v>0.86653429845315322</v>
      </c>
      <c r="I41" s="1">
        <f t="shared" si="4"/>
        <v>2.1496917002131605E-3</v>
      </c>
    </row>
    <row r="42" spans="1:9" x14ac:dyDescent="0.35">
      <c r="A42">
        <v>4</v>
      </c>
      <c r="B42">
        <v>1.7498419999999999</v>
      </c>
      <c r="C42">
        <v>46.673422000000002</v>
      </c>
      <c r="D42">
        <v>14.527697</v>
      </c>
      <c r="E42">
        <f t="shared" si="0"/>
        <v>0.1016</v>
      </c>
      <c r="F42">
        <f t="shared" si="1"/>
        <v>8.85933223329247</v>
      </c>
      <c r="G42">
        <f t="shared" si="2"/>
        <v>9.3250406450659185E-2</v>
      </c>
      <c r="H42" s="1">
        <f t="shared" si="3"/>
        <v>0.82613633163594902</v>
      </c>
      <c r="I42" s="1">
        <f t="shared" si="4"/>
        <v>1.317658393466327E-3</v>
      </c>
    </row>
    <row r="43" spans="1:9" x14ac:dyDescent="0.35">
      <c r="A43">
        <v>4.0999999999999996</v>
      </c>
      <c r="B43">
        <v>1.761666</v>
      </c>
      <c r="C43">
        <v>47.409388</v>
      </c>
      <c r="D43">
        <v>14.551681</v>
      </c>
      <c r="E43">
        <f t="shared" si="0"/>
        <v>0.10413999999999998</v>
      </c>
      <c r="F43">
        <f t="shared" si="1"/>
        <v>8.9289078560135984</v>
      </c>
      <c r="G43">
        <f t="shared" si="2"/>
        <v>2.3674783729530802E-2</v>
      </c>
      <c r="H43" s="1">
        <f t="shared" si="3"/>
        <v>0.21138996243203048</v>
      </c>
      <c r="I43" s="1">
        <f t="shared" si="4"/>
        <v>8.1728073835984558E-4</v>
      </c>
    </row>
    <row r="44" spans="1:9" x14ac:dyDescent="0.35">
      <c r="A44">
        <v>4.2</v>
      </c>
      <c r="B44">
        <v>1.757431</v>
      </c>
      <c r="C44">
        <v>47.145780999999999</v>
      </c>
      <c r="D44">
        <v>14.572347000000001</v>
      </c>
      <c r="E44">
        <f t="shared" si="0"/>
        <v>0.10668</v>
      </c>
      <c r="F44">
        <f t="shared" si="1"/>
        <v>8.9040498727229647</v>
      </c>
      <c r="G44">
        <f t="shared" si="2"/>
        <v>4.8532767020164513E-2</v>
      </c>
      <c r="H44" s="1">
        <f t="shared" si="3"/>
        <v>0.43213817800878912</v>
      </c>
      <c r="I44" s="1">
        <f t="shared" si="4"/>
        <v>6.8206491076694669E-4</v>
      </c>
    </row>
    <row r="45" spans="1:9" x14ac:dyDescent="0.35">
      <c r="A45">
        <v>4.3</v>
      </c>
      <c r="B45">
        <v>1.7637039999999999</v>
      </c>
      <c r="C45">
        <v>47.536265</v>
      </c>
      <c r="D45">
        <v>14.561365</v>
      </c>
      <c r="E45">
        <f t="shared" si="0"/>
        <v>0.10922</v>
      </c>
      <c r="F45">
        <f t="shared" si="1"/>
        <v>8.9408476442458511</v>
      </c>
      <c r="G45">
        <f t="shared" si="2"/>
        <v>1.1734995497278078E-2</v>
      </c>
      <c r="H45" s="1">
        <f t="shared" si="3"/>
        <v>0.10492080684707437</v>
      </c>
      <c r="I45" s="1">
        <f t="shared" si="4"/>
        <v>7.0654355307618231E-4</v>
      </c>
    </row>
    <row r="46" spans="1:9" x14ac:dyDescent="0.35">
      <c r="A46">
        <v>4.4000000000000004</v>
      </c>
      <c r="B46">
        <v>1.757061</v>
      </c>
      <c r="C46">
        <v>47.122729</v>
      </c>
      <c r="D46">
        <v>14.620226000000001</v>
      </c>
      <c r="E46">
        <f t="shared" si="0"/>
        <v>0.11176</v>
      </c>
      <c r="F46">
        <f t="shared" si="1"/>
        <v>8.9018727823288302</v>
      </c>
      <c r="G46">
        <f t="shared" si="2"/>
        <v>5.0709857414299009E-2</v>
      </c>
      <c r="H46" s="1">
        <f t="shared" si="3"/>
        <v>0.45141269951212415</v>
      </c>
      <c r="I46" s="1">
        <f t="shared" si="4"/>
        <v>-2.5224941648737498E-2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CDBA-540D-4E9E-80D0-5309ABC7BC7F}">
  <dimension ref="A1:N46"/>
  <sheetViews>
    <sheetView topLeftCell="C1" workbookViewId="0">
      <selection activeCell="M4" sqref="M4"/>
    </sheetView>
  </sheetViews>
  <sheetFormatPr defaultRowHeight="14.5" x14ac:dyDescent="0.35"/>
  <cols>
    <col min="1" max="1" width="25.90625" customWidth="1"/>
    <col min="2" max="2" width="24.6328125" customWidth="1"/>
    <col min="3" max="3" width="20.81640625" customWidth="1"/>
    <col min="4" max="4" width="16.7265625" customWidth="1"/>
    <col min="5" max="5" width="15.36328125" customWidth="1"/>
    <col min="6" max="6" width="14.36328125" customWidth="1"/>
    <col min="7" max="7" width="15.36328125" customWidth="1"/>
    <col min="8" max="8" width="17.1796875" customWidth="1"/>
    <col min="9" max="9" width="11.453125" customWidth="1"/>
  </cols>
  <sheetData>
    <row r="1" spans="1:14" x14ac:dyDescent="0.35">
      <c r="A1" t="s">
        <v>2</v>
      </c>
      <c r="B1" t="s">
        <v>3</v>
      </c>
      <c r="C1" t="s">
        <v>4</v>
      </c>
      <c r="D1" t="s">
        <v>6</v>
      </c>
      <c r="E1" t="s">
        <v>13</v>
      </c>
      <c r="F1" t="s">
        <v>14</v>
      </c>
      <c r="G1" t="s">
        <v>8</v>
      </c>
      <c r="H1" t="s">
        <v>9</v>
      </c>
      <c r="I1" t="s">
        <v>10</v>
      </c>
      <c r="M1">
        <f>101325/(287*(23.7+273.15))</f>
        <v>1.1893170978197907</v>
      </c>
      <c r="N1" t="s">
        <v>5</v>
      </c>
    </row>
    <row r="2" spans="1:14" x14ac:dyDescent="0.35">
      <c r="A2">
        <v>0</v>
      </c>
      <c r="B2">
        <v>2.26058</v>
      </c>
      <c r="C2">
        <v>78.463947000000005</v>
      </c>
      <c r="D2">
        <v>14.466974</v>
      </c>
      <c r="E2">
        <f t="shared" ref="E2:E46" si="0">A2*0.0254</f>
        <v>0</v>
      </c>
      <c r="F2">
        <f t="shared" ref="F2:F46" si="1">SQRT((2*C2)/$M$1)</f>
        <v>11.486857726446644</v>
      </c>
      <c r="G2">
        <f t="shared" ref="G2:G46" si="2">$M$2-F2</f>
        <v>0.40766360093530629</v>
      </c>
      <c r="H2" s="1">
        <f t="shared" ref="H2:H46" si="3">F2*G2</f>
        <v>4.6827737841947847</v>
      </c>
      <c r="I2" s="1">
        <f t="shared" ref="I2:I46" si="4">((H2+H3)/2)*(E3-E2)</f>
        <v>1.1425712547935731E-2</v>
      </c>
      <c r="M2">
        <f>SQRT((2*MAX(C2:C21))/$M$1)</f>
        <v>11.89452132738195</v>
      </c>
      <c r="N2" t="s">
        <v>7</v>
      </c>
    </row>
    <row r="3" spans="1:14" x14ac:dyDescent="0.35">
      <c r="A3">
        <v>0.1</v>
      </c>
      <c r="B3">
        <v>2.2678769999999999</v>
      </c>
      <c r="C3">
        <v>78.918154999999999</v>
      </c>
      <c r="D3">
        <v>14.679360000000001</v>
      </c>
      <c r="E3">
        <f t="shared" si="0"/>
        <v>2.5400000000000002E-3</v>
      </c>
      <c r="F3">
        <f t="shared" si="1"/>
        <v>11.52005701135954</v>
      </c>
      <c r="G3">
        <f t="shared" si="2"/>
        <v>0.3744643160224097</v>
      </c>
      <c r="H3">
        <f t="shared" si="3"/>
        <v>4.3138502692979159</v>
      </c>
      <c r="I3">
        <f t="shared" si="4"/>
        <v>9.2785734882650829E-3</v>
      </c>
      <c r="M3">
        <f>SUM(I2:I46)</f>
        <v>0.81255027521269896</v>
      </c>
      <c r="N3" t="s">
        <v>11</v>
      </c>
    </row>
    <row r="4" spans="1:14" x14ac:dyDescent="0.35">
      <c r="A4">
        <v>0.2</v>
      </c>
      <c r="B4">
        <v>2.2938399999999999</v>
      </c>
      <c r="C4">
        <v>80.534193999999999</v>
      </c>
      <c r="D4">
        <v>14.829874999999999</v>
      </c>
      <c r="E4">
        <f t="shared" si="0"/>
        <v>5.0800000000000003E-3</v>
      </c>
      <c r="F4">
        <f t="shared" si="1"/>
        <v>11.637409721017791</v>
      </c>
      <c r="G4">
        <f t="shared" si="2"/>
        <v>0.25711160636415897</v>
      </c>
      <c r="H4">
        <f t="shared" si="3"/>
        <v>2.9921131072887635</v>
      </c>
      <c r="I4">
        <f t="shared" si="4"/>
        <v>5.4720692380558307E-3</v>
      </c>
      <c r="M4">
        <f>$M$1 * 0.1524 * M3</f>
        <v>0.14727630211665263</v>
      </c>
      <c r="N4" t="s">
        <v>12</v>
      </c>
    </row>
    <row r="5" spans="1:14" x14ac:dyDescent="0.35">
      <c r="A5">
        <v>0.3</v>
      </c>
      <c r="B5">
        <v>2.3263660000000002</v>
      </c>
      <c r="C5">
        <v>82.558792999999994</v>
      </c>
      <c r="D5">
        <v>14.332818</v>
      </c>
      <c r="E5">
        <f t="shared" si="0"/>
        <v>7.6199999999999992E-3</v>
      </c>
      <c r="F5">
        <f t="shared" si="1"/>
        <v>11.782781769273384</v>
      </c>
      <c r="G5">
        <f t="shared" si="2"/>
        <v>0.11173955810856562</v>
      </c>
      <c r="H5">
        <f t="shared" si="3"/>
        <v>1.3166028281882709</v>
      </c>
      <c r="I5">
        <f t="shared" si="4"/>
        <v>2.9754042453431543E-3</v>
      </c>
    </row>
    <row r="6" spans="1:14" x14ac:dyDescent="0.35">
      <c r="A6">
        <v>0.4</v>
      </c>
      <c r="B6">
        <v>2.3319619999999999</v>
      </c>
      <c r="C6">
        <v>82.907065000000003</v>
      </c>
      <c r="D6">
        <v>14.235974000000001</v>
      </c>
      <c r="E6">
        <f t="shared" si="0"/>
        <v>1.0160000000000001E-2</v>
      </c>
      <c r="F6">
        <f t="shared" si="1"/>
        <v>11.807608284917476</v>
      </c>
      <c r="G6">
        <f t="shared" si="2"/>
        <v>8.6913042464473733E-2</v>
      </c>
      <c r="H6">
        <f t="shared" si="3"/>
        <v>1.0262351602709046</v>
      </c>
      <c r="I6">
        <f t="shared" si="4"/>
        <v>1.3535182557859106E-3</v>
      </c>
    </row>
    <row r="7" spans="1:14" x14ac:dyDescent="0.35">
      <c r="A7">
        <v>0.5</v>
      </c>
      <c r="B7">
        <v>2.3508870000000002</v>
      </c>
      <c r="C7">
        <v>84.085059000000001</v>
      </c>
      <c r="D7">
        <v>14.143306000000001</v>
      </c>
      <c r="E7">
        <f t="shared" si="0"/>
        <v>1.2699999999999999E-2</v>
      </c>
      <c r="F7">
        <f t="shared" si="1"/>
        <v>11.891197251174583</v>
      </c>
      <c r="G7">
        <f t="shared" si="2"/>
        <v>3.324076207366744E-3</v>
      </c>
      <c r="H7">
        <f t="shared" si="3"/>
        <v>3.9527245859734259E-2</v>
      </c>
      <c r="I7">
        <f t="shared" si="4"/>
        <v>5.0199602241862484E-5</v>
      </c>
    </row>
    <row r="8" spans="1:14" x14ac:dyDescent="0.35">
      <c r="A8">
        <v>0.6</v>
      </c>
      <c r="B8">
        <v>2.351642</v>
      </c>
      <c r="C8">
        <v>84.132075999999998</v>
      </c>
      <c r="D8">
        <v>14.358177</v>
      </c>
      <c r="E8">
        <f t="shared" si="0"/>
        <v>1.5239999999999998E-2</v>
      </c>
      <c r="F8">
        <f t="shared" si="1"/>
        <v>11.89452132738195</v>
      </c>
      <c r="G8">
        <f t="shared" si="2"/>
        <v>0</v>
      </c>
      <c r="H8">
        <f t="shared" si="3"/>
        <v>0</v>
      </c>
      <c r="I8">
        <f t="shared" si="4"/>
        <v>1.9134660307387541E-4</v>
      </c>
    </row>
    <row r="9" spans="1:14" x14ac:dyDescent="0.35">
      <c r="A9">
        <v>0.7</v>
      </c>
      <c r="B9">
        <v>2.3487619999999998</v>
      </c>
      <c r="C9">
        <v>83.952789999999993</v>
      </c>
      <c r="D9">
        <v>14.247334</v>
      </c>
      <c r="E9">
        <f t="shared" si="0"/>
        <v>1.7779999999999997E-2</v>
      </c>
      <c r="F9">
        <f t="shared" si="1"/>
        <v>11.881840917196055</v>
      </c>
      <c r="G9">
        <f t="shared" si="2"/>
        <v>1.2680410185895497E-2</v>
      </c>
      <c r="H9">
        <f t="shared" si="3"/>
        <v>0.15066661659360275</v>
      </c>
      <c r="I9">
        <f t="shared" si="4"/>
        <v>5.5841802148813091E-4</v>
      </c>
    </row>
    <row r="10" spans="1:14" x14ac:dyDescent="0.35">
      <c r="A10">
        <v>0.8</v>
      </c>
      <c r="B10">
        <v>2.346114</v>
      </c>
      <c r="C10">
        <v>83.787971999999996</v>
      </c>
      <c r="D10">
        <v>14.264365</v>
      </c>
      <c r="E10">
        <f t="shared" si="0"/>
        <v>2.0320000000000001E-2</v>
      </c>
      <c r="F10">
        <f t="shared" si="1"/>
        <v>11.870171838861628</v>
      </c>
      <c r="G10">
        <f t="shared" si="2"/>
        <v>2.4349488520321927E-2</v>
      </c>
      <c r="H10">
        <f t="shared" si="3"/>
        <v>0.28903261292460986</v>
      </c>
      <c r="I10">
        <f t="shared" si="4"/>
        <v>7.1940962631766663E-4</v>
      </c>
    </row>
    <row r="11" spans="1:14" x14ac:dyDescent="0.35">
      <c r="A11">
        <v>0.9</v>
      </c>
      <c r="B11">
        <v>2.346336</v>
      </c>
      <c r="C11">
        <v>83.801796999999993</v>
      </c>
      <c r="D11">
        <v>14.238187</v>
      </c>
      <c r="E11">
        <f t="shared" si="0"/>
        <v>2.2859999999999998E-2</v>
      </c>
      <c r="F11">
        <f t="shared" si="1"/>
        <v>11.87115108655664</v>
      </c>
      <c r="G11">
        <f t="shared" si="2"/>
        <v>2.3370240825309807E-2</v>
      </c>
      <c r="H11">
        <f t="shared" si="3"/>
        <v>0.27743165976646689</v>
      </c>
      <c r="I11">
        <f t="shared" si="4"/>
        <v>4.4473808592134764E-4</v>
      </c>
    </row>
    <row r="12" spans="1:14" x14ac:dyDescent="0.35">
      <c r="A12">
        <v>1</v>
      </c>
      <c r="B12">
        <v>2.3502519999999998</v>
      </c>
      <c r="C12">
        <v>84.045524</v>
      </c>
      <c r="D12">
        <v>14.324564000000001</v>
      </c>
      <c r="E12">
        <f t="shared" si="0"/>
        <v>2.5399999999999999E-2</v>
      </c>
      <c r="F12">
        <f t="shared" si="1"/>
        <v>11.888401428933209</v>
      </c>
      <c r="G12">
        <f t="shared" si="2"/>
        <v>6.1198984487411678E-3</v>
      </c>
      <c r="H12">
        <f t="shared" si="3"/>
        <v>7.2755809462940635E-2</v>
      </c>
      <c r="I12">
        <f t="shared" si="4"/>
        <v>2.5554710717348012E-4</v>
      </c>
    </row>
    <row r="13" spans="1:14" x14ac:dyDescent="0.35">
      <c r="A13">
        <v>1.1000000000000001</v>
      </c>
      <c r="B13">
        <v>2.3491870000000001</v>
      </c>
      <c r="C13">
        <v>83.979224000000002</v>
      </c>
      <c r="D13">
        <v>14.246269</v>
      </c>
      <c r="E13">
        <f t="shared" si="0"/>
        <v>2.794E-2</v>
      </c>
      <c r="F13">
        <f t="shared" si="1"/>
        <v>11.883711372382505</v>
      </c>
      <c r="G13">
        <f t="shared" si="2"/>
        <v>1.0809954999444926E-2</v>
      </c>
      <c r="H13">
        <f t="shared" si="3"/>
        <v>0.1284623851618468</v>
      </c>
      <c r="I13">
        <f t="shared" si="4"/>
        <v>5.8794082027990684E-4</v>
      </c>
    </row>
    <row r="14" spans="1:14" x14ac:dyDescent="0.35">
      <c r="A14">
        <v>1.2</v>
      </c>
      <c r="B14">
        <v>2.3452440000000001</v>
      </c>
      <c r="C14">
        <v>83.733796999999996</v>
      </c>
      <c r="D14">
        <v>14.259550000000001</v>
      </c>
      <c r="E14">
        <f t="shared" si="0"/>
        <v>3.0479999999999997E-2</v>
      </c>
      <c r="F14">
        <f t="shared" si="1"/>
        <v>11.866333754916358</v>
      </c>
      <c r="G14">
        <f t="shared" si="2"/>
        <v>2.8187572465592226E-2</v>
      </c>
      <c r="H14">
        <f t="shared" si="3"/>
        <v>0.33448314261760792</v>
      </c>
      <c r="I14">
        <f t="shared" si="4"/>
        <v>9.6302592173968962E-4</v>
      </c>
    </row>
    <row r="15" spans="1:14" x14ac:dyDescent="0.35">
      <c r="A15">
        <v>1.3</v>
      </c>
      <c r="B15">
        <v>2.3435320000000002</v>
      </c>
      <c r="C15">
        <v>83.627278000000004</v>
      </c>
      <c r="D15">
        <v>14.381866</v>
      </c>
      <c r="E15">
        <f t="shared" si="0"/>
        <v>3.3020000000000001E-2</v>
      </c>
      <c r="F15">
        <f t="shared" si="1"/>
        <v>11.858783683789056</v>
      </c>
      <c r="G15">
        <f t="shared" si="2"/>
        <v>3.5737643592893775E-2</v>
      </c>
      <c r="H15">
        <f t="shared" si="3"/>
        <v>0.42380498473647721</v>
      </c>
      <c r="I15">
        <f t="shared" si="4"/>
        <v>1.9153543428987452E-3</v>
      </c>
    </row>
    <row r="16" spans="1:14" x14ac:dyDescent="0.35">
      <c r="A16">
        <v>1.4</v>
      </c>
      <c r="B16">
        <v>2.3308430000000002</v>
      </c>
      <c r="C16">
        <v>82.837423000000001</v>
      </c>
      <c r="D16">
        <v>14.241879000000001</v>
      </c>
      <c r="E16">
        <f t="shared" si="0"/>
        <v>3.5559999999999994E-2</v>
      </c>
      <c r="F16">
        <f t="shared" si="1"/>
        <v>11.802648042910045</v>
      </c>
      <c r="G16">
        <f t="shared" si="2"/>
        <v>9.1873284471905237E-2</v>
      </c>
      <c r="H16">
        <f t="shared" si="3"/>
        <v>1.0843480411680502</v>
      </c>
      <c r="I16">
        <f t="shared" si="4"/>
        <v>3.2401620325499454E-3</v>
      </c>
    </row>
    <row r="17" spans="1:9" x14ac:dyDescent="0.35">
      <c r="A17">
        <v>1.5</v>
      </c>
      <c r="B17">
        <v>2.323464</v>
      </c>
      <c r="C17">
        <v>82.378157000000002</v>
      </c>
      <c r="D17">
        <v>14.299261</v>
      </c>
      <c r="E17">
        <f t="shared" si="0"/>
        <v>3.8099999999999995E-2</v>
      </c>
      <c r="F17">
        <f t="shared" si="1"/>
        <v>11.769884535795962</v>
      </c>
      <c r="G17">
        <f t="shared" si="2"/>
        <v>0.1246367915859885</v>
      </c>
      <c r="H17">
        <f t="shared" si="3"/>
        <v>1.4669606458791504</v>
      </c>
      <c r="I17">
        <f t="shared" si="4"/>
        <v>4.7852362190883568E-3</v>
      </c>
    </row>
    <row r="18" spans="1:9" x14ac:dyDescent="0.35">
      <c r="A18">
        <v>1.6</v>
      </c>
      <c r="B18">
        <v>2.3073079999999999</v>
      </c>
      <c r="C18">
        <v>81.372518999999997</v>
      </c>
      <c r="D18">
        <v>14.179294000000001</v>
      </c>
      <c r="E18">
        <f t="shared" si="0"/>
        <v>4.0640000000000003E-2</v>
      </c>
      <c r="F18">
        <f t="shared" si="1"/>
        <v>11.697823028629724</v>
      </c>
      <c r="G18">
        <f t="shared" si="2"/>
        <v>0.19669829875222611</v>
      </c>
      <c r="H18">
        <f t="shared" si="3"/>
        <v>2.3009418888360798</v>
      </c>
      <c r="I18">
        <f t="shared" si="4"/>
        <v>7.2200352190093632E-3</v>
      </c>
    </row>
    <row r="19" spans="1:9" x14ac:dyDescent="0.35">
      <c r="A19">
        <v>1.7</v>
      </c>
      <c r="B19">
        <v>2.286168</v>
      </c>
      <c r="C19">
        <v>80.056691999999998</v>
      </c>
      <c r="D19">
        <v>14.200748000000001</v>
      </c>
      <c r="E19">
        <f t="shared" si="0"/>
        <v>4.3179999999999996E-2</v>
      </c>
      <c r="F19">
        <f t="shared" si="1"/>
        <v>11.602858261570434</v>
      </c>
      <c r="G19">
        <f t="shared" si="2"/>
        <v>0.29166306581151602</v>
      </c>
      <c r="H19">
        <f t="shared" si="3"/>
        <v>3.3841252127461097</v>
      </c>
      <c r="I19">
        <f t="shared" si="4"/>
        <v>9.8384866470013176E-3</v>
      </c>
    </row>
    <row r="20" spans="1:9" x14ac:dyDescent="0.35">
      <c r="A20">
        <v>1.8</v>
      </c>
      <c r="B20">
        <v>2.266912</v>
      </c>
      <c r="C20">
        <v>78.858074999999999</v>
      </c>
      <c r="D20">
        <v>14.319539000000001</v>
      </c>
      <c r="E20">
        <f t="shared" si="0"/>
        <v>4.5719999999999997E-2</v>
      </c>
      <c r="F20">
        <f t="shared" si="1"/>
        <v>11.515671095322567</v>
      </c>
      <c r="G20">
        <f t="shared" si="2"/>
        <v>0.37885023205938317</v>
      </c>
      <c r="H20">
        <f t="shared" si="3"/>
        <v>4.3627146667824857</v>
      </c>
      <c r="I20">
        <f t="shared" si="4"/>
        <v>1.2243911084908602E-2</v>
      </c>
    </row>
    <row r="21" spans="1:9" x14ac:dyDescent="0.35">
      <c r="A21">
        <v>1.9</v>
      </c>
      <c r="B21">
        <v>2.2487550000000001</v>
      </c>
      <c r="C21">
        <v>77.727926999999994</v>
      </c>
      <c r="D21">
        <v>14.449816</v>
      </c>
      <c r="E21">
        <f t="shared" si="0"/>
        <v>4.8259999999999997E-2</v>
      </c>
      <c r="F21">
        <f t="shared" si="1"/>
        <v>11.432855362414326</v>
      </c>
      <c r="G21">
        <f t="shared" si="2"/>
        <v>0.46166596496762402</v>
      </c>
      <c r="H21">
        <f t="shared" si="3"/>
        <v>5.2781602032242851</v>
      </c>
      <c r="I21">
        <f t="shared" si="4"/>
        <v>1.650369792646434E-2</v>
      </c>
    </row>
    <row r="22" spans="1:9" x14ac:dyDescent="0.35">
      <c r="A22">
        <v>2</v>
      </c>
      <c r="B22">
        <v>2.1996630000000001</v>
      </c>
      <c r="C22">
        <v>74.672255000000007</v>
      </c>
      <c r="D22">
        <v>14.527834</v>
      </c>
      <c r="E22">
        <f t="shared" si="0"/>
        <v>5.0799999999999998E-2</v>
      </c>
      <c r="F22">
        <f t="shared" si="1"/>
        <v>11.205875677906867</v>
      </c>
      <c r="G22">
        <f t="shared" si="2"/>
        <v>0.68864564947508278</v>
      </c>
      <c r="H22">
        <f t="shared" si="3"/>
        <v>7.7168775341492077</v>
      </c>
      <c r="I22">
        <f t="shared" si="4"/>
        <v>2.1814304866719932E-2</v>
      </c>
    </row>
    <row r="23" spans="1:9" x14ac:dyDescent="0.35">
      <c r="A23">
        <v>2.1</v>
      </c>
      <c r="B23">
        <v>2.163875</v>
      </c>
      <c r="C23">
        <v>72.444640000000007</v>
      </c>
      <c r="D23">
        <v>14.585785</v>
      </c>
      <c r="E23">
        <f t="shared" si="0"/>
        <v>5.3339999999999999E-2</v>
      </c>
      <c r="F23">
        <f t="shared" si="1"/>
        <v>11.037463894480876</v>
      </c>
      <c r="G23">
        <f t="shared" si="2"/>
        <v>0.85705743290107428</v>
      </c>
      <c r="H23">
        <f t="shared" si="3"/>
        <v>9.4597404711420729</v>
      </c>
      <c r="I23">
        <f t="shared" si="4"/>
        <v>2.7854125508849796E-2</v>
      </c>
    </row>
    <row r="24" spans="1:9" x14ac:dyDescent="0.35">
      <c r="A24">
        <v>2.2000000000000002</v>
      </c>
      <c r="B24">
        <v>2.100422</v>
      </c>
      <c r="C24">
        <v>68.495006000000004</v>
      </c>
      <c r="D24">
        <v>14.805688</v>
      </c>
      <c r="E24">
        <f t="shared" si="0"/>
        <v>5.5879999999999999E-2</v>
      </c>
      <c r="F24">
        <f t="shared" si="1"/>
        <v>10.732369605250737</v>
      </c>
      <c r="G24">
        <f t="shared" si="2"/>
        <v>1.1621517221312132</v>
      </c>
      <c r="H24">
        <f t="shared" si="3"/>
        <v>12.472641819290832</v>
      </c>
      <c r="I24">
        <f t="shared" si="4"/>
        <v>3.5793666109324225E-2</v>
      </c>
    </row>
    <row r="25" spans="1:9" x14ac:dyDescent="0.35">
      <c r="A25">
        <v>2.2999999999999998</v>
      </c>
      <c r="B25">
        <v>2.0295589999999999</v>
      </c>
      <c r="C25">
        <v>64.084194999999994</v>
      </c>
      <c r="D25">
        <v>14.953131000000001</v>
      </c>
      <c r="E25">
        <f t="shared" si="0"/>
        <v>5.8419999999999993E-2</v>
      </c>
      <c r="F25">
        <f t="shared" si="1"/>
        <v>10.381058376568363</v>
      </c>
      <c r="G25">
        <f t="shared" si="2"/>
        <v>1.5134629508135866</v>
      </c>
      <c r="H25">
        <f t="shared" si="3"/>
        <v>15.711347243169257</v>
      </c>
      <c r="I25">
        <f t="shared" si="4"/>
        <v>4.5589714903530677E-2</v>
      </c>
    </row>
    <row r="26" spans="1:9" x14ac:dyDescent="0.35">
      <c r="A26">
        <v>2.4</v>
      </c>
      <c r="B26">
        <v>1.9257690000000001</v>
      </c>
      <c r="C26">
        <v>57.623888999999998</v>
      </c>
      <c r="D26">
        <v>14.964198</v>
      </c>
      <c r="E26">
        <f t="shared" si="0"/>
        <v>6.0959999999999993E-2</v>
      </c>
      <c r="F26">
        <f t="shared" si="1"/>
        <v>9.8439058021644037</v>
      </c>
      <c r="G26">
        <f t="shared" si="2"/>
        <v>2.0506155252175464</v>
      </c>
      <c r="H26">
        <f t="shared" si="3"/>
        <v>20.186066066697411</v>
      </c>
      <c r="I26">
        <f t="shared" si="4"/>
        <v>5.3038608917673265E-2</v>
      </c>
    </row>
    <row r="27" spans="1:9" x14ac:dyDescent="0.35">
      <c r="A27">
        <v>2.5</v>
      </c>
      <c r="B27">
        <v>1.8917219999999999</v>
      </c>
      <c r="C27">
        <v>55.504623000000002</v>
      </c>
      <c r="D27">
        <v>15.565764</v>
      </c>
      <c r="E27">
        <f t="shared" si="0"/>
        <v>6.3500000000000001E-2</v>
      </c>
      <c r="F27">
        <f t="shared" si="1"/>
        <v>9.6611927149594479</v>
      </c>
      <c r="G27">
        <f t="shared" si="2"/>
        <v>2.2333286124225022</v>
      </c>
      <c r="H27">
        <f t="shared" si="3"/>
        <v>21.576618120446771</v>
      </c>
      <c r="I27">
        <f t="shared" si="4"/>
        <v>5.8636542630843468E-2</v>
      </c>
    </row>
    <row r="28" spans="1:9" x14ac:dyDescent="0.35">
      <c r="A28">
        <v>2.6</v>
      </c>
      <c r="B28">
        <v>1.8138909999999999</v>
      </c>
      <c r="C28">
        <v>50.660091000000001</v>
      </c>
      <c r="D28">
        <v>15.393114000000001</v>
      </c>
      <c r="E28">
        <f t="shared" si="0"/>
        <v>6.6040000000000001E-2</v>
      </c>
      <c r="F28">
        <f t="shared" si="1"/>
        <v>9.2299457710070314</v>
      </c>
      <c r="G28">
        <f t="shared" si="2"/>
        <v>2.6645755563749187</v>
      </c>
      <c r="H28">
        <f t="shared" si="3"/>
        <v>24.593887888091388</v>
      </c>
      <c r="I28">
        <f t="shared" si="4"/>
        <v>6.4462092206990437E-2</v>
      </c>
    </row>
    <row r="29" spans="1:9" x14ac:dyDescent="0.35">
      <c r="A29">
        <v>2.7</v>
      </c>
      <c r="B29">
        <v>1.7706550000000001</v>
      </c>
      <c r="C29">
        <v>47.968884000000003</v>
      </c>
      <c r="D29">
        <v>15.803156</v>
      </c>
      <c r="E29">
        <f t="shared" si="0"/>
        <v>6.8580000000000002E-2</v>
      </c>
      <c r="F29">
        <f t="shared" si="1"/>
        <v>8.9814400207968319</v>
      </c>
      <c r="G29">
        <f t="shared" si="2"/>
        <v>2.9130813065851182</v>
      </c>
      <c r="H29">
        <f t="shared" si="3"/>
        <v>26.163665030798708</v>
      </c>
      <c r="I29">
        <f t="shared" si="4"/>
        <v>6.5344594995861344E-2</v>
      </c>
    </row>
    <row r="30" spans="1:9" x14ac:dyDescent="0.35">
      <c r="A30">
        <v>2.8</v>
      </c>
      <c r="B30">
        <v>1.795024</v>
      </c>
      <c r="C30">
        <v>49.485767000000003</v>
      </c>
      <c r="D30">
        <v>15.768647</v>
      </c>
      <c r="E30">
        <f t="shared" si="0"/>
        <v>7.1119999999999989E-2</v>
      </c>
      <c r="F30">
        <f t="shared" si="1"/>
        <v>9.1223413599992149</v>
      </c>
      <c r="G30">
        <f t="shared" si="2"/>
        <v>2.7721799673827352</v>
      </c>
      <c r="H30">
        <f t="shared" si="3"/>
        <v>25.2887719738168</v>
      </c>
      <c r="I30">
        <f t="shared" si="4"/>
        <v>6.281183903255419E-2</v>
      </c>
    </row>
    <row r="31" spans="1:9" x14ac:dyDescent="0.35">
      <c r="A31">
        <v>2.9</v>
      </c>
      <c r="B31">
        <v>1.825223</v>
      </c>
      <c r="C31">
        <v>51.365470999999999</v>
      </c>
      <c r="D31">
        <v>15.32841</v>
      </c>
      <c r="E31">
        <f t="shared" si="0"/>
        <v>7.3659999999999989E-2</v>
      </c>
      <c r="F31">
        <f t="shared" si="1"/>
        <v>9.293981507321007</v>
      </c>
      <c r="G31">
        <f t="shared" si="2"/>
        <v>2.6005398200609431</v>
      </c>
      <c r="H31">
        <f t="shared" si="3"/>
        <v>24.169368996698303</v>
      </c>
      <c r="I31">
        <f t="shared" si="4"/>
        <v>5.8471697166478133E-2</v>
      </c>
    </row>
    <row r="32" spans="1:9" x14ac:dyDescent="0.35">
      <c r="A32">
        <v>3</v>
      </c>
      <c r="B32">
        <v>1.8843730000000001</v>
      </c>
      <c r="C32">
        <v>55.047204000000001</v>
      </c>
      <c r="D32">
        <v>15.147014</v>
      </c>
      <c r="E32">
        <f t="shared" si="0"/>
        <v>7.619999999999999E-2</v>
      </c>
      <c r="F32">
        <f t="shared" si="1"/>
        <v>9.6213009422244848</v>
      </c>
      <c r="G32">
        <f t="shared" si="2"/>
        <v>2.2732203851574653</v>
      </c>
      <c r="H32">
        <f t="shared" si="3"/>
        <v>21.871337433599425</v>
      </c>
      <c r="I32">
        <f t="shared" si="4"/>
        <v>4.9064260589372508E-2</v>
      </c>
    </row>
    <row r="33" spans="1:9" x14ac:dyDescent="0.35">
      <c r="A33">
        <v>3.1</v>
      </c>
      <c r="B33">
        <v>2.0058739999999999</v>
      </c>
      <c r="C33">
        <v>62.609949</v>
      </c>
      <c r="D33">
        <v>14.969315</v>
      </c>
      <c r="E33">
        <f t="shared" si="0"/>
        <v>7.8740000000000004E-2</v>
      </c>
      <c r="F33">
        <f t="shared" si="1"/>
        <v>10.260956385558901</v>
      </c>
      <c r="G33">
        <f t="shared" si="2"/>
        <v>1.6335649418230496</v>
      </c>
      <c r="H33">
        <f t="shared" si="3"/>
        <v>16.761938621024374</v>
      </c>
      <c r="I33">
        <f t="shared" si="4"/>
        <v>3.8394671089780195E-2</v>
      </c>
    </row>
    <row r="34" spans="1:9" x14ac:dyDescent="0.35">
      <c r="A34">
        <v>3.2</v>
      </c>
      <c r="B34">
        <v>2.0789170000000001</v>
      </c>
      <c r="C34">
        <v>67.156465999999995</v>
      </c>
      <c r="D34">
        <v>14.676758</v>
      </c>
      <c r="E34">
        <f t="shared" si="0"/>
        <v>8.1280000000000005E-2</v>
      </c>
      <c r="F34">
        <f t="shared" si="1"/>
        <v>10.62698539307074</v>
      </c>
      <c r="G34">
        <f t="shared" si="2"/>
        <v>1.2675359343112103</v>
      </c>
      <c r="H34">
        <f t="shared" si="3"/>
        <v>13.470085859117503</v>
      </c>
      <c r="I34">
        <f t="shared" si="4"/>
        <v>3.0074882240695645E-2</v>
      </c>
    </row>
    <row r="35" spans="1:9" x14ac:dyDescent="0.35">
      <c r="A35">
        <v>3.3</v>
      </c>
      <c r="B35">
        <v>2.1482519999999998</v>
      </c>
      <c r="C35">
        <v>71.472194000000002</v>
      </c>
      <c r="D35">
        <v>14.655792999999999</v>
      </c>
      <c r="E35">
        <f t="shared" si="0"/>
        <v>8.3819999999999992E-2</v>
      </c>
      <c r="F35">
        <f t="shared" si="1"/>
        <v>10.963134029582539</v>
      </c>
      <c r="G35">
        <f t="shared" si="2"/>
        <v>0.93138729779941087</v>
      </c>
      <c r="H35">
        <f t="shared" si="3"/>
        <v>10.210923779225649</v>
      </c>
      <c r="I35">
        <f t="shared" si="4"/>
        <v>2.2649881956058587E-2</v>
      </c>
    </row>
    <row r="36" spans="1:9" x14ac:dyDescent="0.35">
      <c r="A36">
        <v>3.4</v>
      </c>
      <c r="B36">
        <v>2.2015609999999999</v>
      </c>
      <c r="C36">
        <v>74.790366000000006</v>
      </c>
      <c r="D36">
        <v>14.633535999999999</v>
      </c>
      <c r="E36">
        <f t="shared" si="0"/>
        <v>8.6359999999999992E-2</v>
      </c>
      <c r="F36">
        <f t="shared" si="1"/>
        <v>11.214734485154704</v>
      </c>
      <c r="G36">
        <f t="shared" si="2"/>
        <v>0.67978684222724617</v>
      </c>
      <c r="H36">
        <f t="shared" si="3"/>
        <v>7.6236289420803178</v>
      </c>
      <c r="I36">
        <f t="shared" si="4"/>
        <v>1.6432818681404608E-2</v>
      </c>
    </row>
    <row r="37" spans="1:9" x14ac:dyDescent="0.35">
      <c r="A37">
        <v>3.5</v>
      </c>
      <c r="B37">
        <v>2.2480090000000001</v>
      </c>
      <c r="C37">
        <v>77.681520000000006</v>
      </c>
      <c r="D37">
        <v>14.428982</v>
      </c>
      <c r="E37">
        <f t="shared" si="0"/>
        <v>8.8899999999999993E-2</v>
      </c>
      <c r="F37">
        <f t="shared" si="1"/>
        <v>11.429441893436461</v>
      </c>
      <c r="G37">
        <f t="shared" si="2"/>
        <v>0.46507943394548867</v>
      </c>
      <c r="H37">
        <f t="shared" si="3"/>
        <v>5.3155983661122841</v>
      </c>
      <c r="I37">
        <f t="shared" si="4"/>
        <v>1.2152781284411523E-2</v>
      </c>
    </row>
    <row r="38" spans="1:9" x14ac:dyDescent="0.35">
      <c r="A38">
        <v>3.6</v>
      </c>
      <c r="B38">
        <v>2.2690679999999999</v>
      </c>
      <c r="C38">
        <v>78.992298000000005</v>
      </c>
      <c r="D38">
        <v>14.511301</v>
      </c>
      <c r="E38">
        <f t="shared" si="0"/>
        <v>9.1439999999999994E-2</v>
      </c>
      <c r="F38">
        <f t="shared" si="1"/>
        <v>11.525467243445298</v>
      </c>
      <c r="G38">
        <f t="shared" si="2"/>
        <v>0.36905408393665162</v>
      </c>
      <c r="H38">
        <f t="shared" si="3"/>
        <v>4.2535207554715901</v>
      </c>
      <c r="I38">
        <f t="shared" si="4"/>
        <v>9.2574503085427438E-3</v>
      </c>
    </row>
    <row r="39" spans="1:9" x14ac:dyDescent="0.35">
      <c r="A39">
        <v>3.7</v>
      </c>
      <c r="B39">
        <v>2.292986</v>
      </c>
      <c r="C39">
        <v>80.481041000000005</v>
      </c>
      <c r="D39">
        <v>14.264604</v>
      </c>
      <c r="E39">
        <f t="shared" si="0"/>
        <v>9.3979999999999994E-2</v>
      </c>
      <c r="F39">
        <f t="shared" si="1"/>
        <v>11.633568710723702</v>
      </c>
      <c r="G39">
        <f t="shared" si="2"/>
        <v>0.26095261665824765</v>
      </c>
      <c r="H39">
        <f t="shared" si="3"/>
        <v>3.0358101961368669</v>
      </c>
      <c r="I39">
        <f t="shared" si="4"/>
        <v>6.6871009999788398E-3</v>
      </c>
    </row>
    <row r="40" spans="1:9" x14ac:dyDescent="0.35">
      <c r="A40">
        <v>3.8</v>
      </c>
      <c r="B40">
        <v>2.308694</v>
      </c>
      <c r="C40">
        <v>81.458765999999997</v>
      </c>
      <c r="D40">
        <v>14.370378000000001</v>
      </c>
      <c r="E40">
        <f t="shared" si="0"/>
        <v>9.6519999999999995E-2</v>
      </c>
      <c r="F40">
        <f t="shared" si="1"/>
        <v>11.704020667353785</v>
      </c>
      <c r="G40">
        <f t="shared" si="2"/>
        <v>0.19050066002816557</v>
      </c>
      <c r="H40">
        <f t="shared" si="3"/>
        <v>2.2296236621141867</v>
      </c>
      <c r="I40">
        <f t="shared" si="4"/>
        <v>4.0704406055663365E-3</v>
      </c>
    </row>
    <row r="41" spans="1:9" x14ac:dyDescent="0.35">
      <c r="A41">
        <v>3.9</v>
      </c>
      <c r="B41">
        <v>2.3329390000000001</v>
      </c>
      <c r="C41">
        <v>82.967904000000004</v>
      </c>
      <c r="D41">
        <v>14.170633</v>
      </c>
      <c r="E41">
        <f t="shared" si="0"/>
        <v>9.9059999999999995E-2</v>
      </c>
      <c r="F41">
        <f t="shared" si="1"/>
        <v>11.811939829769422</v>
      </c>
      <c r="G41">
        <f t="shared" si="2"/>
        <v>8.258149761252831E-2</v>
      </c>
      <c r="H41">
        <f t="shared" si="3"/>
        <v>0.97544768085143152</v>
      </c>
      <c r="I41">
        <f t="shared" si="4"/>
        <v>1.5100868427619346E-3</v>
      </c>
    </row>
    <row r="42" spans="1:9" x14ac:dyDescent="0.35">
      <c r="A42">
        <v>4</v>
      </c>
      <c r="B42">
        <v>2.3475579999999998</v>
      </c>
      <c r="C42">
        <v>83.877848999999998</v>
      </c>
      <c r="D42">
        <v>14.359719999999999</v>
      </c>
      <c r="E42">
        <f t="shared" si="0"/>
        <v>0.1016</v>
      </c>
      <c r="F42">
        <f t="shared" si="1"/>
        <v>11.87653653218092</v>
      </c>
      <c r="G42">
        <f t="shared" si="2"/>
        <v>1.7984795201030579E-2</v>
      </c>
      <c r="H42">
        <f t="shared" si="3"/>
        <v>0.21359707722883176</v>
      </c>
      <c r="I42">
        <f t="shared" si="4"/>
        <v>4.1703538782235974E-4</v>
      </c>
    </row>
    <row r="43" spans="1:9" x14ac:dyDescent="0.35">
      <c r="A43">
        <v>4.0999999999999996</v>
      </c>
      <c r="B43">
        <v>2.3494480000000002</v>
      </c>
      <c r="C43">
        <v>83.995514</v>
      </c>
      <c r="D43">
        <v>14.212043</v>
      </c>
      <c r="E43">
        <f t="shared" si="0"/>
        <v>0.10413999999999998</v>
      </c>
      <c r="F43">
        <f t="shared" si="1"/>
        <v>11.884863897150995</v>
      </c>
      <c r="G43">
        <f t="shared" si="2"/>
        <v>9.6574302309555549E-3</v>
      </c>
      <c r="H43">
        <f t="shared" si="3"/>
        <v>0.11477724389113826</v>
      </c>
      <c r="I43">
        <f t="shared" si="4"/>
        <v>-3.6621100002657761E-4</v>
      </c>
    </row>
    <row r="44" spans="1:9" x14ac:dyDescent="0.35">
      <c r="A44">
        <v>4.2</v>
      </c>
      <c r="B44">
        <v>2.359334</v>
      </c>
      <c r="C44">
        <v>84.610849000000002</v>
      </c>
      <c r="D44">
        <v>14.26942</v>
      </c>
      <c r="E44">
        <f t="shared" si="0"/>
        <v>0.10668</v>
      </c>
      <c r="F44">
        <f t="shared" si="1"/>
        <v>11.92831757396263</v>
      </c>
      <c r="G44">
        <f t="shared" si="2"/>
        <v>-3.3796246580680034E-2</v>
      </c>
      <c r="H44">
        <f t="shared" si="3"/>
        <v>-0.40313236202230007</v>
      </c>
      <c r="I44">
        <f t="shared" si="4"/>
        <v>-6.9643510915889245E-4</v>
      </c>
    </row>
    <row r="45" spans="1:9" x14ac:dyDescent="0.35">
      <c r="A45">
        <v>4.3</v>
      </c>
      <c r="B45">
        <v>2.3544160000000001</v>
      </c>
      <c r="C45">
        <v>84.304726000000002</v>
      </c>
      <c r="D45">
        <v>14.128565</v>
      </c>
      <c r="E45">
        <f t="shared" si="0"/>
        <v>0.10922</v>
      </c>
      <c r="F45">
        <f t="shared" si="1"/>
        <v>11.906719627520127</v>
      </c>
      <c r="G45">
        <f t="shared" si="2"/>
        <v>-1.2198300138177132E-2</v>
      </c>
      <c r="H45">
        <f t="shared" si="3"/>
        <v>-0.14524173967761514</v>
      </c>
      <c r="I45">
        <f t="shared" si="4"/>
        <v>-1.0971545668443372E-3</v>
      </c>
    </row>
    <row r="46" spans="1:9" x14ac:dyDescent="0.35">
      <c r="A46">
        <v>4.4000000000000004</v>
      </c>
      <c r="B46">
        <v>2.3653390000000001</v>
      </c>
      <c r="C46">
        <v>84.984640999999996</v>
      </c>
      <c r="D46">
        <v>14.201283</v>
      </c>
      <c r="E46">
        <f t="shared" si="0"/>
        <v>0.11176</v>
      </c>
      <c r="F46">
        <f t="shared" si="1"/>
        <v>11.954636870983482</v>
      </c>
      <c r="G46">
        <f t="shared" si="2"/>
        <v>-6.0115543601531485E-2</v>
      </c>
      <c r="H46">
        <f t="shared" si="3"/>
        <v>-0.71865949405808338</v>
      </c>
      <c r="I46">
        <f t="shared" si="4"/>
        <v>4.0158692527965702E-2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A3D3-2A17-4FDF-8814-7A3A810B5800}">
  <dimension ref="A1:N46"/>
  <sheetViews>
    <sheetView workbookViewId="0">
      <selection activeCell="M2" sqref="M2"/>
    </sheetView>
  </sheetViews>
  <sheetFormatPr defaultRowHeight="14.5" x14ac:dyDescent="0.35"/>
  <cols>
    <col min="1" max="2" width="10.7265625" bestFit="1" customWidth="1"/>
    <col min="3" max="3" width="10.81640625" bestFit="1" customWidth="1"/>
    <col min="4" max="4" width="10.7265625" bestFit="1" customWidth="1"/>
  </cols>
  <sheetData>
    <row r="1" spans="1:14" x14ac:dyDescent="0.35">
      <c r="A1" t="s">
        <v>2</v>
      </c>
      <c r="B1" t="s">
        <v>3</v>
      </c>
      <c r="C1" t="s">
        <v>4</v>
      </c>
      <c r="D1" t="s">
        <v>6</v>
      </c>
      <c r="E1" t="s">
        <v>13</v>
      </c>
      <c r="F1" t="s">
        <v>14</v>
      </c>
      <c r="G1" t="s">
        <v>8</v>
      </c>
      <c r="H1" t="s">
        <v>9</v>
      </c>
      <c r="I1" t="s">
        <v>10</v>
      </c>
      <c r="M1">
        <f>101325/(287*(23.7+273.15))</f>
        <v>1.1893170978197907</v>
      </c>
      <c r="N1" t="s">
        <v>5</v>
      </c>
    </row>
    <row r="2" spans="1:14" x14ac:dyDescent="0.35">
      <c r="A2">
        <v>0</v>
      </c>
      <c r="B2">
        <v>2.8288630000000001</v>
      </c>
      <c r="C2">
        <v>113.83638000000001</v>
      </c>
      <c r="D2">
        <v>15.796111</v>
      </c>
      <c r="E2">
        <f t="shared" ref="E2:E46" si="0">A2*0.0254</f>
        <v>0</v>
      </c>
      <c r="F2">
        <f t="shared" ref="F2:F46" si="1">SQRT((2*C2)/$M$1)</f>
        <v>13.835877397324046</v>
      </c>
      <c r="G2">
        <f t="shared" ref="G2:G46" si="2">$M$2-F2</f>
        <v>0.7924192930290328</v>
      </c>
      <c r="H2" s="1">
        <f t="shared" ref="H2:H46" si="3">F2*G2</f>
        <v>10.963816185623894</v>
      </c>
      <c r="I2" s="1">
        <f t="shared" ref="I2:I46" si="4">((H2+H3)/2)*(E3-E2)</f>
        <v>1.8096148360149226E-2</v>
      </c>
      <c r="M2">
        <f>SQRT((2*MAX(C2:C21))/$M$1)</f>
        <v>14.628296690353078</v>
      </c>
      <c r="N2" t="s">
        <v>7</v>
      </c>
    </row>
    <row r="3" spans="1:14" x14ac:dyDescent="0.35">
      <c r="A3">
        <v>0.1</v>
      </c>
      <c r="B3">
        <v>2.9810840000000001</v>
      </c>
      <c r="C3">
        <v>123.31124</v>
      </c>
      <c r="D3">
        <v>14.42226</v>
      </c>
      <c r="E3">
        <f t="shared" si="0"/>
        <v>2.5400000000000002E-3</v>
      </c>
      <c r="F3">
        <f t="shared" si="1"/>
        <v>14.40016601973957</v>
      </c>
      <c r="G3">
        <f t="shared" si="2"/>
        <v>0.228130670613508</v>
      </c>
      <c r="H3">
        <f t="shared" si="3"/>
        <v>3.2851195310290384</v>
      </c>
      <c r="I3">
        <f t="shared" si="4"/>
        <v>7.168722087935786E-3</v>
      </c>
      <c r="M3">
        <f>SUM(I2:I46)</f>
        <v>1.2186105360159976</v>
      </c>
      <c r="N3" t="s">
        <v>11</v>
      </c>
    </row>
    <row r="4" spans="1:14" x14ac:dyDescent="0.35">
      <c r="A4">
        <v>0.2</v>
      </c>
      <c r="B4">
        <v>2.999012</v>
      </c>
      <c r="C4">
        <v>124.42716900000001</v>
      </c>
      <c r="D4">
        <v>14.260082000000001</v>
      </c>
      <c r="E4">
        <f t="shared" si="0"/>
        <v>5.0800000000000003E-3</v>
      </c>
      <c r="F4">
        <f t="shared" si="1"/>
        <v>14.465177815463386</v>
      </c>
      <c r="G4">
        <f t="shared" si="2"/>
        <v>0.16311887488969212</v>
      </c>
      <c r="H4">
        <f t="shared" si="3"/>
        <v>2.3595435303377221</v>
      </c>
      <c r="I4">
        <f t="shared" si="4"/>
        <v>4.533793797327359E-3</v>
      </c>
      <c r="M4">
        <f>$M$1 * 0.1524 * M3</f>
        <v>0.22087550634063605</v>
      </c>
      <c r="N4" t="s">
        <v>12</v>
      </c>
    </row>
    <row r="5" spans="1:14" x14ac:dyDescent="0.35">
      <c r="A5">
        <v>0.3</v>
      </c>
      <c r="B5">
        <v>3.0211570000000001</v>
      </c>
      <c r="C5">
        <v>125.80560199999999</v>
      </c>
      <c r="D5">
        <v>14.15606</v>
      </c>
      <c r="E5">
        <f t="shared" si="0"/>
        <v>7.6199999999999992E-3</v>
      </c>
      <c r="F5">
        <f t="shared" si="1"/>
        <v>14.545081422569671</v>
      </c>
      <c r="G5">
        <f t="shared" si="2"/>
        <v>8.3215267783407043E-2</v>
      </c>
      <c r="H5">
        <f t="shared" si="3"/>
        <v>1.2103728455105942</v>
      </c>
      <c r="I5">
        <f t="shared" si="4"/>
        <v>1.8736321484375707E-3</v>
      </c>
    </row>
    <row r="6" spans="1:14" x14ac:dyDescent="0.35">
      <c r="A6">
        <v>0.4</v>
      </c>
      <c r="B6">
        <v>3.039285</v>
      </c>
      <c r="C6">
        <v>126.933958</v>
      </c>
      <c r="D6">
        <v>13.797060999999999</v>
      </c>
      <c r="E6">
        <f t="shared" si="0"/>
        <v>1.0160000000000001E-2</v>
      </c>
      <c r="F6">
        <f t="shared" si="1"/>
        <v>14.610163555993863</v>
      </c>
      <c r="G6">
        <f t="shared" si="2"/>
        <v>1.813313435921593E-2</v>
      </c>
      <c r="H6">
        <f t="shared" si="3"/>
        <v>0.26492805877095671</v>
      </c>
      <c r="I6">
        <f t="shared" si="4"/>
        <v>7.4638797705467745E-4</v>
      </c>
    </row>
    <row r="7" spans="1:14" x14ac:dyDescent="0.35">
      <c r="A7">
        <v>0.5</v>
      </c>
      <c r="B7">
        <v>3.0381779999999998</v>
      </c>
      <c r="C7">
        <v>126.86506</v>
      </c>
      <c r="D7">
        <v>13.817</v>
      </c>
      <c r="E7">
        <f t="shared" si="0"/>
        <v>1.2699999999999999E-2</v>
      </c>
      <c r="F7">
        <f t="shared" si="1"/>
        <v>14.606197920259849</v>
      </c>
      <c r="G7">
        <f t="shared" si="2"/>
        <v>2.2098770093229803E-2</v>
      </c>
      <c r="H7">
        <f t="shared" si="3"/>
        <v>0.32277900977603369</v>
      </c>
      <c r="I7">
        <f t="shared" si="4"/>
        <v>1.0582621303052303E-3</v>
      </c>
    </row>
    <row r="8" spans="1:14" x14ac:dyDescent="0.35">
      <c r="A8">
        <v>0.6</v>
      </c>
      <c r="B8">
        <v>3.0345849999999999</v>
      </c>
      <c r="C8">
        <v>126.64136499999999</v>
      </c>
      <c r="D8">
        <v>13.908609999999999</v>
      </c>
      <c r="E8">
        <f t="shared" si="0"/>
        <v>1.5239999999999998E-2</v>
      </c>
      <c r="F8">
        <f t="shared" si="1"/>
        <v>14.593315039041151</v>
      </c>
      <c r="G8">
        <f t="shared" si="2"/>
        <v>3.4981651311927209E-2</v>
      </c>
      <c r="H8">
        <f t="shared" si="3"/>
        <v>0.51049825818084094</v>
      </c>
      <c r="I8">
        <f t="shared" si="4"/>
        <v>1.9596233505354012E-3</v>
      </c>
    </row>
    <row r="9" spans="1:14" x14ac:dyDescent="0.35">
      <c r="A9">
        <v>0.7</v>
      </c>
      <c r="B9">
        <v>3.0245739999999999</v>
      </c>
      <c r="C9">
        <v>126.018261</v>
      </c>
      <c r="D9">
        <v>13.793875999999999</v>
      </c>
      <c r="E9">
        <f t="shared" si="0"/>
        <v>1.7779999999999997E-2</v>
      </c>
      <c r="F9">
        <f t="shared" si="1"/>
        <v>14.557369573414494</v>
      </c>
      <c r="G9">
        <f t="shared" si="2"/>
        <v>7.0927116938584334E-2</v>
      </c>
      <c r="H9">
        <f t="shared" si="3"/>
        <v>1.0325122540517593</v>
      </c>
      <c r="I9">
        <f t="shared" si="4"/>
        <v>1.3112905626457363E-3</v>
      </c>
    </row>
    <row r="10" spans="1:14" x14ac:dyDescent="0.35">
      <c r="A10">
        <v>0.8</v>
      </c>
      <c r="B10">
        <v>3.0443509999999998</v>
      </c>
      <c r="C10">
        <v>127.24923699999999</v>
      </c>
      <c r="D10">
        <v>13.980835000000001</v>
      </c>
      <c r="E10">
        <f t="shared" si="0"/>
        <v>2.0320000000000001E-2</v>
      </c>
      <c r="F10">
        <f t="shared" si="1"/>
        <v>14.628296690353078</v>
      </c>
      <c r="G10">
        <f t="shared" si="2"/>
        <v>0</v>
      </c>
      <c r="H10">
        <f t="shared" si="3"/>
        <v>0</v>
      </c>
      <c r="I10">
        <f t="shared" si="4"/>
        <v>3.0391305503173574E-4</v>
      </c>
    </row>
    <row r="11" spans="1:14" x14ac:dyDescent="0.35">
      <c r="A11">
        <v>0.9</v>
      </c>
      <c r="B11">
        <v>3.0397759999999998</v>
      </c>
      <c r="C11">
        <v>126.964472</v>
      </c>
      <c r="D11">
        <v>13.938959000000001</v>
      </c>
      <c r="E11">
        <f t="shared" si="0"/>
        <v>2.2859999999999998E-2</v>
      </c>
      <c r="F11">
        <f t="shared" si="1"/>
        <v>14.611919538980404</v>
      </c>
      <c r="G11">
        <f t="shared" si="2"/>
        <v>1.6377151372674703E-2</v>
      </c>
      <c r="H11">
        <f t="shared" si="3"/>
        <v>0.23930161813522524</v>
      </c>
      <c r="I11">
        <f t="shared" si="4"/>
        <v>5.9667732908594718E-4</v>
      </c>
    </row>
    <row r="12" spans="1:14" x14ac:dyDescent="0.35">
      <c r="A12">
        <v>1</v>
      </c>
      <c r="B12">
        <v>3.0399430000000001</v>
      </c>
      <c r="C12">
        <v>126.974924</v>
      </c>
      <c r="D12">
        <v>13.894012999999999</v>
      </c>
      <c r="E12">
        <f t="shared" si="0"/>
        <v>2.5399999999999999E-2</v>
      </c>
      <c r="F12">
        <f t="shared" si="1"/>
        <v>14.612520969591678</v>
      </c>
      <c r="G12">
        <f t="shared" si="2"/>
        <v>1.5775720761400436E-2</v>
      </c>
      <c r="H12">
        <f t="shared" si="3"/>
        <v>0.23052305043638666</v>
      </c>
      <c r="I12">
        <f t="shared" si="4"/>
        <v>4.1511754172135376E-4</v>
      </c>
    </row>
    <row r="13" spans="1:14" x14ac:dyDescent="0.35">
      <c r="A13">
        <v>1.1000000000000001</v>
      </c>
      <c r="B13">
        <v>3.0425089999999999</v>
      </c>
      <c r="C13">
        <v>127.134631</v>
      </c>
      <c r="D13">
        <v>13.921856</v>
      </c>
      <c r="E13">
        <f t="shared" si="0"/>
        <v>2.794E-2</v>
      </c>
      <c r="F13">
        <f t="shared" si="1"/>
        <v>14.621707777682394</v>
      </c>
      <c r="G13">
        <f t="shared" si="2"/>
        <v>6.5889126706846213E-3</v>
      </c>
      <c r="H13">
        <f t="shared" si="3"/>
        <v>9.6341155643419399E-2</v>
      </c>
      <c r="I13">
        <f t="shared" si="4"/>
        <v>3.3126082264725755E-4</v>
      </c>
    </row>
    <row r="14" spans="1:14" x14ac:dyDescent="0.35">
      <c r="A14">
        <v>1.2</v>
      </c>
      <c r="B14">
        <v>3.0412059999999999</v>
      </c>
      <c r="C14">
        <v>127.05352600000001</v>
      </c>
      <c r="D14">
        <v>13.854539000000001</v>
      </c>
      <c r="E14">
        <f t="shared" si="0"/>
        <v>3.0479999999999997E-2</v>
      </c>
      <c r="F14">
        <f t="shared" si="1"/>
        <v>14.617043105302081</v>
      </c>
      <c r="G14">
        <f t="shared" si="2"/>
        <v>1.1253585050997827E-2</v>
      </c>
      <c r="H14">
        <f t="shared" si="3"/>
        <v>0.16449413777961835</v>
      </c>
      <c r="I14">
        <f t="shared" si="4"/>
        <v>5.63151863900123E-4</v>
      </c>
    </row>
    <row r="15" spans="1:14" x14ac:dyDescent="0.35">
      <c r="A15">
        <v>1.3</v>
      </c>
      <c r="B15">
        <v>3.0390169999999999</v>
      </c>
      <c r="C15">
        <v>126.917281</v>
      </c>
      <c r="D15">
        <v>13.864855</v>
      </c>
      <c r="E15">
        <f t="shared" si="0"/>
        <v>3.3020000000000001E-2</v>
      </c>
      <c r="F15">
        <f t="shared" si="1"/>
        <v>14.609203758848189</v>
      </c>
      <c r="G15">
        <f t="shared" si="2"/>
        <v>1.9092931504889776E-2</v>
      </c>
      <c r="H15">
        <f t="shared" si="3"/>
        <v>0.27893252670866675</v>
      </c>
      <c r="I15">
        <f t="shared" si="4"/>
        <v>1.5091377322607642E-3</v>
      </c>
    </row>
    <row r="16" spans="1:14" x14ac:dyDescent="0.35">
      <c r="A16">
        <v>1.4</v>
      </c>
      <c r="B16">
        <v>3.0269379999999999</v>
      </c>
      <c r="C16">
        <v>126.165396</v>
      </c>
      <c r="D16">
        <v>14.043782</v>
      </c>
      <c r="E16">
        <f t="shared" si="0"/>
        <v>3.5559999999999994E-2</v>
      </c>
      <c r="F16">
        <f t="shared" si="1"/>
        <v>14.565865460107347</v>
      </c>
      <c r="G16">
        <f t="shared" si="2"/>
        <v>6.2431230245731939E-2</v>
      </c>
      <c r="H16">
        <f t="shared" si="3"/>
        <v>0.90936490026831596</v>
      </c>
      <c r="I16">
        <f t="shared" si="4"/>
        <v>3.7502006582872294E-3</v>
      </c>
    </row>
    <row r="17" spans="1:9" x14ac:dyDescent="0.35">
      <c r="A17">
        <v>1.5</v>
      </c>
      <c r="B17">
        <v>3.0051139999999998</v>
      </c>
      <c r="C17">
        <v>124.806977</v>
      </c>
      <c r="D17">
        <v>13.940651000000001</v>
      </c>
      <c r="E17">
        <f t="shared" si="0"/>
        <v>3.8099999999999995E-2</v>
      </c>
      <c r="F17">
        <f t="shared" si="1"/>
        <v>14.48723812652975</v>
      </c>
      <c r="G17">
        <f t="shared" si="2"/>
        <v>0.1410585638233286</v>
      </c>
      <c r="H17">
        <f t="shared" si="3"/>
        <v>2.0435490038948561</v>
      </c>
      <c r="I17">
        <f t="shared" si="4"/>
        <v>6.4747649986254341E-3</v>
      </c>
    </row>
    <row r="18" spans="1:9" x14ac:dyDescent="0.35">
      <c r="A18">
        <v>1.6</v>
      </c>
      <c r="B18">
        <v>2.9855550000000002</v>
      </c>
      <c r="C18">
        <v>123.58954199999999</v>
      </c>
      <c r="D18">
        <v>14.046882999999999</v>
      </c>
      <c r="E18">
        <f t="shared" si="0"/>
        <v>4.0640000000000003E-2</v>
      </c>
      <c r="F18">
        <f t="shared" si="1"/>
        <v>14.41640677913581</v>
      </c>
      <c r="G18">
        <f t="shared" si="2"/>
        <v>0.21188991121726808</v>
      </c>
      <c r="H18">
        <f t="shared" si="3"/>
        <v>3.0546911525031084</v>
      </c>
      <c r="I18">
        <f t="shared" si="4"/>
        <v>1.0532225545372807E-2</v>
      </c>
    </row>
    <row r="19" spans="1:9" x14ac:dyDescent="0.35">
      <c r="A19">
        <v>1.7</v>
      </c>
      <c r="B19">
        <v>2.9429699999999999</v>
      </c>
      <c r="C19">
        <v>120.938883</v>
      </c>
      <c r="D19">
        <v>14.055085</v>
      </c>
      <c r="E19">
        <f t="shared" si="0"/>
        <v>4.3179999999999996E-2</v>
      </c>
      <c r="F19">
        <f t="shared" si="1"/>
        <v>14.26097252512692</v>
      </c>
      <c r="G19">
        <f t="shared" si="2"/>
        <v>0.36732416522615807</v>
      </c>
      <c r="H19">
        <f t="shared" si="3"/>
        <v>5.2383998281054218</v>
      </c>
      <c r="I19">
        <f t="shared" si="4"/>
        <v>1.5598632829822165E-2</v>
      </c>
    </row>
    <row r="20" spans="1:9" x14ac:dyDescent="0.35">
      <c r="A20">
        <v>1.8</v>
      </c>
      <c r="B20">
        <v>2.9073850000000001</v>
      </c>
      <c r="C20">
        <v>118.72391500000001</v>
      </c>
      <c r="D20">
        <v>13.995862000000001</v>
      </c>
      <c r="E20">
        <f t="shared" si="0"/>
        <v>4.5719999999999997E-2</v>
      </c>
      <c r="F20">
        <f t="shared" si="1"/>
        <v>14.129775813603496</v>
      </c>
      <c r="G20">
        <f t="shared" si="2"/>
        <v>0.49852087674958234</v>
      </c>
      <c r="H20">
        <f t="shared" si="3"/>
        <v>7.0439882268726581</v>
      </c>
      <c r="I20">
        <f t="shared" si="4"/>
        <v>1.9911311263118986E-2</v>
      </c>
    </row>
    <row r="21" spans="1:9" x14ac:dyDescent="0.35">
      <c r="A21">
        <v>1.9</v>
      </c>
      <c r="B21">
        <v>2.8757470000000001</v>
      </c>
      <c r="C21">
        <v>116.754633</v>
      </c>
      <c r="D21">
        <v>14.217091999999999</v>
      </c>
      <c r="E21">
        <f t="shared" si="0"/>
        <v>4.8259999999999997E-2</v>
      </c>
      <c r="F21">
        <f t="shared" si="1"/>
        <v>14.012100002000123</v>
      </c>
      <c r="G21">
        <f t="shared" si="2"/>
        <v>0.61619668835295549</v>
      </c>
      <c r="H21">
        <f t="shared" si="3"/>
        <v>8.6342096181029167</v>
      </c>
      <c r="I21">
        <f t="shared" si="4"/>
        <v>2.5886384473904737E-2</v>
      </c>
    </row>
    <row r="22" spans="1:9" x14ac:dyDescent="0.35">
      <c r="A22">
        <v>2</v>
      </c>
      <c r="B22">
        <v>2.8129149999999998</v>
      </c>
      <c r="C22">
        <v>112.843667</v>
      </c>
      <c r="D22">
        <v>14.281613999999999</v>
      </c>
      <c r="E22">
        <f t="shared" si="0"/>
        <v>5.0799999999999998E-2</v>
      </c>
      <c r="F22">
        <f t="shared" si="1"/>
        <v>13.775417240110354</v>
      </c>
      <c r="G22">
        <f t="shared" si="2"/>
        <v>0.8528794502427246</v>
      </c>
      <c r="H22">
        <f t="shared" si="3"/>
        <v>11.748770282609469</v>
      </c>
      <c r="I22">
        <f t="shared" si="4"/>
        <v>3.5388960102856783E-2</v>
      </c>
    </row>
    <row r="23" spans="1:9" x14ac:dyDescent="0.35">
      <c r="A23">
        <v>2.1</v>
      </c>
      <c r="B23">
        <v>2.7226460000000001</v>
      </c>
      <c r="C23">
        <v>107.224934</v>
      </c>
      <c r="D23">
        <v>14.543626</v>
      </c>
      <c r="E23">
        <f t="shared" si="0"/>
        <v>5.3339999999999999E-2</v>
      </c>
      <c r="F23">
        <f t="shared" si="1"/>
        <v>13.428084342733507</v>
      </c>
      <c r="G23">
        <f t="shared" si="2"/>
        <v>1.200212347619571</v>
      </c>
      <c r="H23">
        <f t="shared" si="3"/>
        <v>16.116552633025787</v>
      </c>
      <c r="I23">
        <f t="shared" si="4"/>
        <v>4.6127122272414139E-2</v>
      </c>
    </row>
    <row r="24" spans="1:9" x14ac:dyDescent="0.35">
      <c r="A24">
        <v>2.2000000000000002</v>
      </c>
      <c r="B24">
        <v>2.6355279999999999</v>
      </c>
      <c r="C24">
        <v>101.802331</v>
      </c>
      <c r="D24">
        <v>14.912241</v>
      </c>
      <c r="E24">
        <f t="shared" si="0"/>
        <v>5.5879999999999999E-2</v>
      </c>
      <c r="F24">
        <f t="shared" si="1"/>
        <v>13.084135340815106</v>
      </c>
      <c r="G24">
        <f t="shared" si="2"/>
        <v>1.5441613495379727</v>
      </c>
      <c r="H24">
        <f t="shared" si="3"/>
        <v>20.204016085410537</v>
      </c>
      <c r="I24">
        <f t="shared" si="4"/>
        <v>5.7625621074849018E-2</v>
      </c>
    </row>
    <row r="25" spans="1:9" x14ac:dyDescent="0.35">
      <c r="A25">
        <v>2.2999999999999998</v>
      </c>
      <c r="B25">
        <v>2.525506</v>
      </c>
      <c r="C25">
        <v>94.954127</v>
      </c>
      <c r="D25">
        <v>15.235503</v>
      </c>
      <c r="E25">
        <f t="shared" si="0"/>
        <v>5.8419999999999993E-2</v>
      </c>
      <c r="F25">
        <f t="shared" si="1"/>
        <v>12.636391980835606</v>
      </c>
      <c r="G25">
        <f t="shared" si="2"/>
        <v>1.9919047095174722</v>
      </c>
      <c r="H25">
        <f t="shared" si="3"/>
        <v>25.170488697935262</v>
      </c>
      <c r="I25">
        <f t="shared" si="4"/>
        <v>6.9657592303947941E-2</v>
      </c>
    </row>
    <row r="26" spans="1:9" x14ac:dyDescent="0.35">
      <c r="A26">
        <v>2.4</v>
      </c>
      <c r="B26">
        <v>2.4207010000000002</v>
      </c>
      <c r="C26">
        <v>88.430566999999996</v>
      </c>
      <c r="D26">
        <v>15.612901000000001</v>
      </c>
      <c r="E26">
        <f t="shared" si="0"/>
        <v>6.0959999999999993E-2</v>
      </c>
      <c r="F26">
        <f t="shared" si="1"/>
        <v>12.194594721898614</v>
      </c>
      <c r="G26">
        <f t="shared" si="2"/>
        <v>2.4337019684544643</v>
      </c>
      <c r="H26">
        <f t="shared" si="3"/>
        <v>29.678009179189079</v>
      </c>
      <c r="I26">
        <f t="shared" si="4"/>
        <v>8.2288476917642864E-2</v>
      </c>
    </row>
    <row r="27" spans="1:9" x14ac:dyDescent="0.35">
      <c r="A27">
        <v>2.5</v>
      </c>
      <c r="B27">
        <v>2.2858499999999999</v>
      </c>
      <c r="C27">
        <v>80.036846999999995</v>
      </c>
      <c r="D27">
        <v>15.956574</v>
      </c>
      <c r="E27">
        <f t="shared" si="0"/>
        <v>6.3500000000000001E-2</v>
      </c>
      <c r="F27">
        <f t="shared" si="1"/>
        <v>11.601420074532326</v>
      </c>
      <c r="G27">
        <f t="shared" si="2"/>
        <v>3.0268766158207523</v>
      </c>
      <c r="H27">
        <f t="shared" si="3"/>
        <v>35.116067133915344</v>
      </c>
      <c r="I27">
        <f t="shared" si="4"/>
        <v>9.1758755189367672E-2</v>
      </c>
    </row>
    <row r="28" spans="1:9" x14ac:dyDescent="0.35">
      <c r="A28">
        <v>2.6</v>
      </c>
      <c r="B28">
        <v>2.232701</v>
      </c>
      <c r="C28">
        <v>76.728640999999996</v>
      </c>
      <c r="D28">
        <v>15.986499</v>
      </c>
      <c r="E28">
        <f t="shared" si="0"/>
        <v>6.6040000000000001E-2</v>
      </c>
      <c r="F28">
        <f t="shared" si="1"/>
        <v>11.359126072071865</v>
      </c>
      <c r="G28">
        <f t="shared" si="2"/>
        <v>3.2691706182812137</v>
      </c>
      <c r="H28">
        <f t="shared" si="3"/>
        <v>37.13492120416943</v>
      </c>
      <c r="I28">
        <f t="shared" si="4"/>
        <v>9.6721736322319757E-2</v>
      </c>
    </row>
    <row r="29" spans="1:9" x14ac:dyDescent="0.35">
      <c r="A29">
        <v>2.7</v>
      </c>
      <c r="B29">
        <v>2.1810209999999999</v>
      </c>
      <c r="C29">
        <v>73.511871999999997</v>
      </c>
      <c r="D29">
        <v>16.472151</v>
      </c>
      <c r="E29">
        <f t="shared" si="0"/>
        <v>6.8580000000000002E-2</v>
      </c>
      <c r="F29">
        <f t="shared" si="1"/>
        <v>11.118466907222649</v>
      </c>
      <c r="G29">
        <f t="shared" si="2"/>
        <v>3.5098297831304297</v>
      </c>
      <c r="H29">
        <f t="shared" si="3"/>
        <v>39.02392629372013</v>
      </c>
      <c r="I29">
        <f t="shared" si="4"/>
        <v>9.9879106879055865E-2</v>
      </c>
    </row>
    <row r="30" spans="1:9" x14ac:dyDescent="0.35">
      <c r="A30">
        <v>2.8</v>
      </c>
      <c r="B30">
        <v>2.1642329999999999</v>
      </c>
      <c r="C30">
        <v>72.466932</v>
      </c>
      <c r="D30">
        <v>15.661149999999999</v>
      </c>
      <c r="E30">
        <f t="shared" si="0"/>
        <v>7.1119999999999989E-2</v>
      </c>
      <c r="F30">
        <f t="shared" si="1"/>
        <v>11.03916193742929</v>
      </c>
      <c r="G30">
        <f t="shared" si="2"/>
        <v>3.5891347529237887</v>
      </c>
      <c r="H30">
        <f t="shared" si="3"/>
        <v>39.621039752780966</v>
      </c>
      <c r="I30">
        <f t="shared" si="4"/>
        <v>9.3325706581439891E-2</v>
      </c>
    </row>
    <row r="31" spans="1:9" x14ac:dyDescent="0.35">
      <c r="A31">
        <v>2.9</v>
      </c>
      <c r="B31">
        <v>2.3178879999999999</v>
      </c>
      <c r="C31">
        <v>82.031057000000004</v>
      </c>
      <c r="D31">
        <v>15.476618999999999</v>
      </c>
      <c r="E31">
        <f t="shared" si="0"/>
        <v>7.3659999999999989E-2</v>
      </c>
      <c r="F31">
        <f t="shared" si="1"/>
        <v>11.745062182771134</v>
      </c>
      <c r="G31">
        <f t="shared" si="2"/>
        <v>2.8832345075819443</v>
      </c>
      <c r="H31">
        <f t="shared" si="3"/>
        <v>33.86376857906145</v>
      </c>
      <c r="I31">
        <f t="shared" si="4"/>
        <v>8.4277539380733069E-2</v>
      </c>
    </row>
    <row r="32" spans="1:9" x14ac:dyDescent="0.35">
      <c r="A32">
        <v>3</v>
      </c>
      <c r="B32">
        <v>2.35215</v>
      </c>
      <c r="C32">
        <v>84.163651999999999</v>
      </c>
      <c r="D32">
        <v>15.895799</v>
      </c>
      <c r="E32">
        <f t="shared" si="0"/>
        <v>7.619999999999999E-2</v>
      </c>
      <c r="F32">
        <f t="shared" si="1"/>
        <v>11.89675321199481</v>
      </c>
      <c r="G32">
        <f t="shared" si="2"/>
        <v>2.7315434783582688</v>
      </c>
      <c r="H32">
        <f t="shared" si="3"/>
        <v>32.496498649862211</v>
      </c>
      <c r="I32">
        <f t="shared" si="4"/>
        <v>7.5118857873704384E-2</v>
      </c>
    </row>
    <row r="33" spans="1:9" x14ac:dyDescent="0.35">
      <c r="A33">
        <v>3.1</v>
      </c>
      <c r="B33">
        <v>2.4916360000000002</v>
      </c>
      <c r="C33">
        <v>92.845861999999997</v>
      </c>
      <c r="D33">
        <v>15.492372</v>
      </c>
      <c r="E33">
        <f t="shared" si="0"/>
        <v>7.8740000000000004E-2</v>
      </c>
      <c r="F33">
        <f t="shared" si="1"/>
        <v>12.495321733313869</v>
      </c>
      <c r="G33">
        <f t="shared" si="2"/>
        <v>2.1329749570392096</v>
      </c>
      <c r="H33">
        <f t="shared" si="3"/>
        <v>26.652208337306252</v>
      </c>
      <c r="I33">
        <f t="shared" si="4"/>
        <v>6.0285536127425661E-2</v>
      </c>
    </row>
    <row r="34" spans="1:9" x14ac:dyDescent="0.35">
      <c r="A34">
        <v>3.2</v>
      </c>
      <c r="B34">
        <v>2.62222</v>
      </c>
      <c r="C34">
        <v>100.973983</v>
      </c>
      <c r="D34">
        <v>14.650299</v>
      </c>
      <c r="E34">
        <f t="shared" si="0"/>
        <v>8.1280000000000005E-2</v>
      </c>
      <c r="F34">
        <f t="shared" si="1"/>
        <v>13.030794938063652</v>
      </c>
      <c r="G34">
        <f t="shared" si="2"/>
        <v>1.5975017522894266</v>
      </c>
      <c r="H34">
        <f t="shared" si="3"/>
        <v>20.816717747280872</v>
      </c>
      <c r="I34">
        <f t="shared" si="4"/>
        <v>4.5429907980499347E-2</v>
      </c>
    </row>
    <row r="35" spans="1:9" x14ac:dyDescent="0.35">
      <c r="A35">
        <v>3.3</v>
      </c>
      <c r="B35">
        <v>2.7469190000000001</v>
      </c>
      <c r="C35">
        <v>108.735839</v>
      </c>
      <c r="D35">
        <v>14.511025</v>
      </c>
      <c r="E35">
        <f t="shared" si="0"/>
        <v>8.3819999999999992E-2</v>
      </c>
      <c r="F35">
        <f t="shared" si="1"/>
        <v>13.522360863729849</v>
      </c>
      <c r="G35">
        <f t="shared" si="2"/>
        <v>1.1059358266232291</v>
      </c>
      <c r="H35">
        <f t="shared" si="3"/>
        <v>14.954863339726673</v>
      </c>
      <c r="I35">
        <f t="shared" si="4"/>
        <v>3.2264028784197554E-2</v>
      </c>
    </row>
    <row r="36" spans="1:9" x14ac:dyDescent="0.35">
      <c r="A36">
        <v>3.4</v>
      </c>
      <c r="B36">
        <v>2.8392629999999999</v>
      </c>
      <c r="C36">
        <v>114.48371299999999</v>
      </c>
      <c r="D36">
        <v>14.341070999999999</v>
      </c>
      <c r="E36">
        <f t="shared" si="0"/>
        <v>8.6359999999999992E-2</v>
      </c>
      <c r="F36">
        <f t="shared" si="1"/>
        <v>13.875160636035632</v>
      </c>
      <c r="G36">
        <f t="shared" si="2"/>
        <v>0.75313605431744612</v>
      </c>
      <c r="H36">
        <f t="shared" si="3"/>
        <v>10.449883734444622</v>
      </c>
      <c r="I36">
        <f t="shared" si="4"/>
        <v>2.4246386455195383E-2</v>
      </c>
    </row>
    <row r="37" spans="1:9" x14ac:dyDescent="0.35">
      <c r="A37">
        <v>3.5</v>
      </c>
      <c r="B37">
        <v>2.8755959999999998</v>
      </c>
      <c r="C37">
        <v>116.74524099999999</v>
      </c>
      <c r="D37">
        <v>14.228653</v>
      </c>
      <c r="E37">
        <f t="shared" si="0"/>
        <v>8.8899999999999993E-2</v>
      </c>
      <c r="F37">
        <f t="shared" si="1"/>
        <v>14.011536408562648</v>
      </c>
      <c r="G37">
        <f t="shared" si="2"/>
        <v>0.6167602817904303</v>
      </c>
      <c r="H37">
        <f t="shared" si="3"/>
        <v>8.6417591436619734</v>
      </c>
      <c r="I37">
        <f t="shared" si="4"/>
        <v>1.8721169343053502E-2</v>
      </c>
    </row>
    <row r="38" spans="1:9" x14ac:dyDescent="0.35">
      <c r="A38">
        <v>3.6</v>
      </c>
      <c r="B38">
        <v>2.9260459999999999</v>
      </c>
      <c r="C38">
        <v>119.885481</v>
      </c>
      <c r="D38">
        <v>14.189367000000001</v>
      </c>
      <c r="E38">
        <f t="shared" si="0"/>
        <v>9.1439999999999994E-2</v>
      </c>
      <c r="F38">
        <f t="shared" si="1"/>
        <v>14.198728719900471</v>
      </c>
      <c r="G38">
        <f t="shared" si="2"/>
        <v>0.42956797045260764</v>
      </c>
      <c r="H38">
        <f t="shared" si="3"/>
        <v>6.0993190792147969</v>
      </c>
      <c r="I38">
        <f t="shared" si="4"/>
        <v>1.2765786029235998E-2</v>
      </c>
    </row>
    <row r="39" spans="1:9" x14ac:dyDescent="0.35">
      <c r="A39">
        <v>3.7</v>
      </c>
      <c r="B39">
        <v>2.968105</v>
      </c>
      <c r="C39">
        <v>122.503389</v>
      </c>
      <c r="D39">
        <v>14.099812</v>
      </c>
      <c r="E39">
        <f t="shared" si="0"/>
        <v>9.3979999999999994E-2</v>
      </c>
      <c r="F39">
        <f t="shared" si="1"/>
        <v>14.352918484301913</v>
      </c>
      <c r="G39">
        <f t="shared" si="2"/>
        <v>0.27537820605116536</v>
      </c>
      <c r="H39">
        <f t="shared" si="3"/>
        <v>3.9524809438056723</v>
      </c>
      <c r="I39">
        <f t="shared" si="4"/>
        <v>8.2384108509213055E-3</v>
      </c>
    </row>
    <row r="40" spans="1:9" x14ac:dyDescent="0.35">
      <c r="A40">
        <v>3.8</v>
      </c>
      <c r="B40">
        <v>2.9956299999999998</v>
      </c>
      <c r="C40">
        <v>124.216678</v>
      </c>
      <c r="D40">
        <v>14.033016999999999</v>
      </c>
      <c r="E40">
        <f t="shared" si="0"/>
        <v>9.6519999999999995E-2</v>
      </c>
      <c r="F40">
        <f t="shared" si="1"/>
        <v>14.452937407837208</v>
      </c>
      <c r="G40">
        <f t="shared" si="2"/>
        <v>0.17535928251587052</v>
      </c>
      <c r="H40">
        <f t="shared" si="3"/>
        <v>2.5344567340851181</v>
      </c>
      <c r="I40">
        <f t="shared" si="4"/>
        <v>4.5067491520295374E-3</v>
      </c>
    </row>
    <row r="41" spans="1:9" x14ac:dyDescent="0.35">
      <c r="A41">
        <v>3.9</v>
      </c>
      <c r="B41">
        <v>3.0249259999999998</v>
      </c>
      <c r="C41">
        <v>126.040188</v>
      </c>
      <c r="D41">
        <v>14.001480000000001</v>
      </c>
      <c r="E41">
        <f t="shared" si="0"/>
        <v>9.9059999999999995E-2</v>
      </c>
      <c r="F41">
        <f t="shared" si="1"/>
        <v>14.55863599923345</v>
      </c>
      <c r="G41">
        <f t="shared" si="2"/>
        <v>6.9660691119628027E-2</v>
      </c>
      <c r="H41">
        <f t="shared" si="3"/>
        <v>1.0141646454656985</v>
      </c>
      <c r="I41">
        <f t="shared" si="4"/>
        <v>1.7850735010172872E-3</v>
      </c>
    </row>
    <row r="42" spans="1:9" x14ac:dyDescent="0.35">
      <c r="A42">
        <v>4</v>
      </c>
      <c r="B42">
        <v>3.0368650000000001</v>
      </c>
      <c r="C42">
        <v>126.783305</v>
      </c>
      <c r="D42">
        <v>13.904216</v>
      </c>
      <c r="E42">
        <f t="shared" si="0"/>
        <v>0.1016</v>
      </c>
      <c r="F42">
        <f t="shared" si="1"/>
        <v>14.60149086319187</v>
      </c>
      <c r="G42">
        <f t="shared" si="2"/>
        <v>2.6805827161208384E-2</v>
      </c>
      <c r="H42">
        <f t="shared" si="3"/>
        <v>0.39140504037468471</v>
      </c>
      <c r="I42">
        <f t="shared" si="4"/>
        <v>-2.0779084765971002E-4</v>
      </c>
    </row>
    <row r="43" spans="1:9" x14ac:dyDescent="0.35">
      <c r="A43">
        <v>4.0999999999999996</v>
      </c>
      <c r="B43">
        <v>3.054942</v>
      </c>
      <c r="C43">
        <v>127.90848</v>
      </c>
      <c r="D43">
        <v>13.834565</v>
      </c>
      <c r="E43">
        <f t="shared" si="0"/>
        <v>0.10413999999999998</v>
      </c>
      <c r="F43">
        <f t="shared" si="1"/>
        <v>14.666140313092468</v>
      </c>
      <c r="G43">
        <f t="shared" si="2"/>
        <v>-3.784362273938946E-2</v>
      </c>
      <c r="H43">
        <f t="shared" si="3"/>
        <v>-0.55501988105162259</v>
      </c>
      <c r="I43">
        <f t="shared" si="4"/>
        <v>-2.048726017257516E-3</v>
      </c>
    </row>
    <row r="44" spans="1:9" x14ac:dyDescent="0.35">
      <c r="A44">
        <v>4.2</v>
      </c>
      <c r="B44">
        <v>3.0645190000000002</v>
      </c>
      <c r="C44">
        <v>128.50463199999999</v>
      </c>
      <c r="D44">
        <v>13.969935</v>
      </c>
      <c r="E44">
        <f t="shared" si="0"/>
        <v>0.10668</v>
      </c>
      <c r="F44">
        <f t="shared" si="1"/>
        <v>14.700278334997043</v>
      </c>
      <c r="G44">
        <f t="shared" si="2"/>
        <v>-7.198164464396406E-2</v>
      </c>
      <c r="H44">
        <f t="shared" si="3"/>
        <v>-1.0581502112771208</v>
      </c>
      <c r="I44">
        <f t="shared" si="4"/>
        <v>-3.5413390093989808E-3</v>
      </c>
    </row>
    <row r="45" spans="1:9" x14ac:dyDescent="0.35">
      <c r="A45">
        <v>4.3</v>
      </c>
      <c r="B45">
        <v>3.07728</v>
      </c>
      <c r="C45">
        <v>129.29893100000001</v>
      </c>
      <c r="D45">
        <v>13.885896000000001</v>
      </c>
      <c r="E45">
        <f t="shared" si="0"/>
        <v>0.10922</v>
      </c>
      <c r="F45">
        <f t="shared" si="1"/>
        <v>14.745640235563299</v>
      </c>
      <c r="G45">
        <f t="shared" si="2"/>
        <v>-0.11734354521022006</v>
      </c>
      <c r="H45">
        <f t="shared" si="3"/>
        <v>-1.7303057016354619</v>
      </c>
      <c r="I45">
        <f t="shared" si="4"/>
        <v>-3.6759235545959692E-3</v>
      </c>
    </row>
    <row r="46" spans="1:9" x14ac:dyDescent="0.35">
      <c r="A46">
        <v>4.4000000000000004</v>
      </c>
      <c r="B46">
        <v>3.0665339999999999</v>
      </c>
      <c r="C46">
        <v>128.630022</v>
      </c>
      <c r="D46">
        <v>14.028276999999999</v>
      </c>
      <c r="E46">
        <f t="shared" si="0"/>
        <v>0.11176</v>
      </c>
      <c r="F46">
        <f t="shared" si="1"/>
        <v>14.707448576423618</v>
      </c>
      <c r="G46">
        <f t="shared" si="2"/>
        <v>-7.9151886070539135E-2</v>
      </c>
      <c r="H46">
        <f t="shared" si="3"/>
        <v>-1.1641222941093952</v>
      </c>
      <c r="I46">
        <f t="shared" si="4"/>
        <v>6.5051153794833005E-2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A-67C4-4083-BF85-EC270860693D}">
  <dimension ref="B20:H23"/>
  <sheetViews>
    <sheetView workbookViewId="0">
      <selection activeCell="E26" sqref="E26"/>
    </sheetView>
  </sheetViews>
  <sheetFormatPr defaultRowHeight="14.5" x14ac:dyDescent="0.35"/>
  <cols>
    <col min="6" max="8" width="10.453125" customWidth="1"/>
  </cols>
  <sheetData>
    <row r="20" spans="2:8" x14ac:dyDescent="0.35">
      <c r="B20" s="2"/>
      <c r="C20" s="2"/>
      <c r="D20" s="2"/>
      <c r="F20" t="s">
        <v>15</v>
      </c>
      <c r="G20" t="s">
        <v>17</v>
      </c>
      <c r="H20" t="s">
        <v>16</v>
      </c>
    </row>
    <row r="21" spans="2:8" x14ac:dyDescent="0.35">
      <c r="B21" s="3"/>
      <c r="C21" s="3"/>
      <c r="D21" s="3"/>
      <c r="F21">
        <v>1</v>
      </c>
      <c r="G21">
        <v>8.9525830000000006</v>
      </c>
      <c r="H21">
        <v>8.1881999999999996E-2</v>
      </c>
    </row>
    <row r="22" spans="2:8" x14ac:dyDescent="0.35">
      <c r="B22" s="3"/>
      <c r="C22" s="3"/>
      <c r="D22" s="3"/>
      <c r="F22">
        <v>2</v>
      </c>
      <c r="G22">
        <v>11.89452</v>
      </c>
      <c r="H22">
        <v>0.14727599999999999</v>
      </c>
    </row>
    <row r="23" spans="2:8" x14ac:dyDescent="0.35">
      <c r="B23" s="3"/>
      <c r="C23" s="3"/>
      <c r="D23" s="3"/>
      <c r="F23">
        <v>3</v>
      </c>
      <c r="G23">
        <v>14.628299999999999</v>
      </c>
      <c r="H23">
        <v>0.22087599999999999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E A A B Q S w M E F A A C A A g A n X N 0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n X N 0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1 z d F x U X L S f F g E A A K M E A A A T A B w A R m 9 y b X V s Y X M v U 2 V j d G l v b j E u b S C i G A A o o B Q A A A A A A A A A A A A A A A A A A A A A A A A A A A D t k U 1 r g 0 A Q h u + C / 2 F Z L w q L x I 9 c W j x p e y y 0 2 l M t s u o k E X R W 9 i N t C P n v N U h o C Q k 9 5 Z a 9 7 O 4 8 y 7 s z P A o a 3 Q k k + b w H j 7 Z l W 2 r D J b T E o c F C V W 8 G q 6 C K F t V q V J Q k p A d t W 2 R a u T C y g a m S q q 2 f i c Y M g N p 9 7 n r w U 4 F 6 u i i X p g / l u w K p S h 5 s z V h m 4 g t 7 w V t V n k f 7 + l t T j 3 1 k 0 H d D p 0 E m 1 H E 1 r z 3 K S C p 6 M 6 B K Y k a e s B F t h + s k C J c h I 6 9 G a M j 1 r o f k 9 + i / C I R P j 8 1 t O j T d c F w D K X Y j H A c o e D 2 9 K S R H t R J y m M O P U L n z S G y / p 3 M 1 m D 7 X E y F o h h r k g Z E T C a + S 6 C q J z 8 j B s 6 0 O L 3 V 5 2 U J Y x b e y c I q + W / j X Q l Q t b 2 X h F H 2 3 8 N f C D 1 B L A Q I t A B Q A A g A I A J 1 z d F w S L v L 3 p A A A A P Y A A A A S A A A A A A A A A A A A A A A A A A A A A A B D b 2 5 m a W c v U G F j a 2 F n Z S 5 4 b W x Q S w E C L Q A U A A I A C A C d c 3 R c D 8 r p q 6 Q A A A D p A A A A E w A A A A A A A A A A A A A A A A D w A A A A W 0 N v b n R l b n R f V H l w Z X N d L n h t b F B L A Q I t A B Q A A g A I A J 1 z d F x U X L S f F g E A A K M E A A A T A A A A A A A A A A A A A A A A A O E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0 b A A A A A A A A a x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H N f U n V u X z F f M z B f Z n B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F h M z U z Z m I t N T k w Y S 0 0 Z j g 4 L W E 4 N T M t N 2 E 3 N D U 2 N D A 3 O G J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M H N f U n V u X z F f M z B f Z n B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w V D E 4 O j E 2 O j U 3 L j E w N j U y M D Z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c 1 9 S d W 5 f M V 8 z M F 9 m c H M v Q X V 0 b 1 J l b W 9 2 Z W R D b 2 x 1 b W 5 z M S 5 7 Q 2 9 s d W 1 u M S w w f S Z x d W 9 0 O y w m c X V v d D t T Z W N 0 a W 9 u M S 8 x M H N f U n V u X z F f M z B f Z n B z L 0 F 1 d G 9 S Z W 1 v d m V k Q 2 9 s d W 1 u c z E u e 0 N v b H V t b j I s M X 0 m c X V v d D s s J n F 1 b 3 Q 7 U 2 V j d G l v b j E v M T B z X 1 J 1 b l 8 x X z M w X 2 Z w c y 9 B d X R v U m V t b 3 Z l Z E N v b H V t b n M x L n t D b 2 x 1 b W 4 z L D J 9 J n F 1 b 3 Q 7 L C Z x d W 9 0 O 1 N l Y 3 R p b 2 4 x L z E w c 1 9 S d W 5 f M V 8 z M F 9 m c H M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x M H N f U n V u X z F f M z B f Z n B z L 0 F 1 d G 9 S Z W 1 v d m V k Q 2 9 s d W 1 u c z E u e 0 N v b H V t b j E s M H 0 m c X V v d D s s J n F 1 b 3 Q 7 U 2 V j d G l v b j E v M T B z X 1 J 1 b l 8 x X z M w X 2 Z w c y 9 B d X R v U m V t b 3 Z l Z E N v b H V t b n M x L n t D b 2 x 1 b W 4 y L D F 9 J n F 1 b 3 Q 7 L C Z x d W 9 0 O 1 N l Y 3 R p b 2 4 x L z E w c 1 9 S d W 5 f M V 8 z M F 9 m c H M v Q X V 0 b 1 J l b W 9 2 Z W R D b 2 x 1 b W 5 z M S 5 7 Q 2 9 s d W 1 u M y w y f S Z x d W 9 0 O y w m c X V v d D t T Z W N 0 a W 9 u M S 8 x M H N f U n V u X z F f M z B f Z n B z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w c 1 9 S d W 5 f M V 8 z M F 9 m c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B z X 1 J 1 b l 8 x X z M w X 2 Z w c y 9 D a G F u Z 2 U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B z X 1 J 1 b l 8 y X z Q w X 2 Z w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3 N G F i N 2 F h L T g y M D U t N D E 0 Y i 0 4 N W V l L W M 2 Y 2 N m O W I 2 Z W I 0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T B z X 1 J 1 b l 8 y X z Q w X 2 Z w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M F Q x O D o y N T o y O S 4 z M j c 4 M T g 1 W i I g L z 4 8 R W 5 0 c n k g V H l w Z T 0 i R m l s b E N v b H V t b l R 5 c G V z I i B W Y W x 1 Z T 0 i c 0 J R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H N f U n V u X z J f N D B f Z n B z L 0 F 1 d G 9 S Z W 1 v d m V k Q 2 9 s d W 1 u c z E u e 0 N v b H V t b j E s M H 0 m c X V v d D s s J n F 1 b 3 Q 7 U 2 V j d G l v b j E v M T B z X 1 J 1 b l 8 y X z Q w X 2 Z w c y 9 B d X R v U m V t b 3 Z l Z E N v b H V t b n M x L n t D b 2 x 1 b W 4 y L D F 9 J n F 1 b 3 Q 7 L C Z x d W 9 0 O 1 N l Y 3 R p b 2 4 x L z E w c 1 9 S d W 5 f M l 8 0 M F 9 m c H M v Q X V 0 b 1 J l b W 9 2 Z W R D b 2 x 1 b W 5 z M S 5 7 Q 2 9 s d W 1 u M y w y f S Z x d W 9 0 O y w m c X V v d D t T Z W N 0 a W 9 u M S 8 x M H N f U n V u X z J f N D B f Z n B z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T B z X 1 J 1 b l 8 y X z Q w X 2 Z w c y 9 B d X R v U m V t b 3 Z l Z E N v b H V t b n M x L n t D b 2 x 1 b W 4 x L D B 9 J n F 1 b 3 Q 7 L C Z x d W 9 0 O 1 N l Y 3 R p b 2 4 x L z E w c 1 9 S d W 5 f M l 8 0 M F 9 m c H M v Q X V 0 b 1 J l b W 9 2 Z W R D b 2 x 1 b W 5 z M S 5 7 Q 2 9 s d W 1 u M i w x f S Z x d W 9 0 O y w m c X V v d D t T Z W N 0 a W 9 u M S 8 x M H N f U n V u X z J f N D B f Z n B z L 0 F 1 d G 9 S Z W 1 v d m V k Q 2 9 s d W 1 u c z E u e 0 N v b H V t b j M s M n 0 m c X V v d D s s J n F 1 b 3 Q 7 U 2 V j d G l v b j E v M T B z X 1 J 1 b l 8 y X z Q w X 2 Z w c y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H N f U n V u X z J f N D B f Z n B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c 1 9 S d W 5 f M l 8 0 M F 9 m c H M v Q 2 h h b m d l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c 1 9 S d W 5 f M 1 8 1 M F 9 m c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T M x N z g 0 O C 1 l Z D k 4 L T R m O T k t O T l h M C 1 k Y m U z Y j Z j M D c 1 M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E w c 1 9 S d W 5 f M 1 8 1 M F 9 m c H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B U M T g 6 M j g 6 N T g u O T U x O D E 5 N F o i I C 8 + P E V u d H J 5 I F R 5 c G U 9 I k Z p b G x D b 2 x 1 b W 5 U e X B l c y I g V m F s d W U 9 I n N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B z X 1 J 1 b l 8 z X z U w X 2 Z w c y 9 B d X R v U m V t b 3 Z l Z E N v b H V t b n M x L n t D b 2 x 1 b W 4 x L D B 9 J n F 1 b 3 Q 7 L C Z x d W 9 0 O 1 N l Y 3 R p b 2 4 x L z E w c 1 9 S d W 5 f M 1 8 1 M F 9 m c H M v Q X V 0 b 1 J l b W 9 2 Z W R D b 2 x 1 b W 5 z M S 5 7 Q 2 9 s d W 1 u M i w x f S Z x d W 9 0 O y w m c X V v d D t T Z W N 0 a W 9 u M S 8 x M H N f U n V u X z N f N T B f Z n B z L 0 F 1 d G 9 S Z W 1 v d m V k Q 2 9 s d W 1 u c z E u e 0 N v b H V t b j M s M n 0 m c X V v d D s s J n F 1 b 3 Q 7 U 2 V j d G l v b j E v M T B z X 1 J 1 b l 8 z X z U w X 2 Z w c y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z E w c 1 9 S d W 5 f M 1 8 1 M F 9 m c H M v Q X V 0 b 1 J l b W 9 2 Z W R D b 2 x 1 b W 5 z M S 5 7 Q 2 9 s d W 1 u M S w w f S Z x d W 9 0 O y w m c X V v d D t T Z W N 0 a W 9 u M S 8 x M H N f U n V u X z N f N T B f Z n B z L 0 F 1 d G 9 S Z W 1 v d m V k Q 2 9 s d W 1 u c z E u e 0 N v b H V t b j I s M X 0 m c X V v d D s s J n F 1 b 3 Q 7 U 2 V j d G l v b j E v M T B z X 1 J 1 b l 8 z X z U w X 2 Z w c y 9 B d X R v U m V t b 3 Z l Z E N v b H V t b n M x L n t D b 2 x 1 b W 4 z L D J 9 J n F 1 b 3 Q 7 L C Z x d W 9 0 O 1 N l Y 3 R p b 2 4 x L z E w c 1 9 S d W 5 f M 1 8 1 M F 9 m c H M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B z X 1 J 1 b l 8 z X z U w X 2 Z w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H N f U n V u X z N f N T B f Z n B z L 0 N o Y W 5 n Z S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y L B 0 w w q k 0 a n 6 E M 7 9 P L n r A A A A A A C A A A A A A A Q Z g A A A A E A A C A A A A C v R G W U v c Y a L P g 4 9 V t k n H N v 3 1 N c Z a T r 5 l p C z T c q d 2 y N 7 w A A A A A O g A A A A A I A A C A A A A A V A x T r K o Y f r C I / C 7 9 4 D D t 1 W k 1 F 9 9 Y / 1 F a N s S b 3 D r E 5 p 1 A A A A D G r y t v H x M U j a f X O l h A D 6 i D M 0 v + E z e X F 1 0 s O k U V O H f J b L u 3 B c D y 3 o l z U D / U X L G 8 f U / c c 7 R u g b J w l q 1 N E s 8 V S o R 7 s 6 4 t 2 2 r 7 A 1 y Q k c u / M 3 L / X k A A A A B 2 J k 1 b H N Z D e D i S E f 6 K b E J B S Q C k q 4 O c j p h L 2 W R p P x N c B 2 X 4 y 9 6 x G S M n 9 P a X N D p g Y D / F Z y 5 / M d w 7 w 7 D r T 0 i m Y 2 S E < / D a t a M a s h u p > 
</file>

<file path=customXml/itemProps1.xml><?xml version="1.0" encoding="utf-8"?>
<ds:datastoreItem xmlns:ds="http://schemas.openxmlformats.org/officeDocument/2006/customXml" ds:itemID="{86ED6BEB-758F-41D2-85BA-29C0803705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10s_Run_1_30_fps</vt:lpstr>
      <vt:lpstr>10s_Run_2_40_fps</vt:lpstr>
      <vt:lpstr>10s_Run_3_50_fps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Avanthika Vuppala</dc:creator>
  <cp:lastModifiedBy>Avanthika Vuppala</cp:lastModifiedBy>
  <dcterms:created xsi:type="dcterms:W3CDTF">2026-03-20T18:16:02Z</dcterms:created>
  <dcterms:modified xsi:type="dcterms:W3CDTF">2026-03-21T02:06:49Z</dcterms:modified>
</cp:coreProperties>
</file>